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พัสดุของแม็ก\ซื้อเอกสารค่าน้ำ พัสดุ\ทีดิน\งบคลัง ปี68\คณะวิทยาศาสตร์และเทคโนโลยี\ปรับปรุงห้องฝึกปฏิบัติการนวัตกรรมดิจิทัลเพื่อการเรียนรู้แห่งศตวรรษที่ 21 ตำบลปงยางคก อำเภอห้างฉัตร\"/>
    </mc:Choice>
  </mc:AlternateContent>
  <bookViews>
    <workbookView showHorizontalScroll="0" showVerticalScroll="0" xWindow="0" yWindow="0" windowWidth="24000" windowHeight="9600" tabRatio="946" activeTab="1"/>
  </bookViews>
  <sheets>
    <sheet name="ปก" sheetId="3" r:id="rId1"/>
    <sheet name="ปร.6" sheetId="4" r:id="rId2"/>
    <sheet name="ปร.5 ก" sheetId="13" r:id="rId3"/>
    <sheet name="ปร.5 ก (2)" sheetId="20" r:id="rId4"/>
    <sheet name="ปร4.ก" sheetId="6" r:id="rId5"/>
    <sheet name="ปร4.ข" sheetId="18" r:id="rId6"/>
    <sheet name="หาค่า F" sheetId="10" r:id="rId7"/>
    <sheet name="Sheet2" sheetId="17" r:id="rId8"/>
    <sheet name="รอบ 3" sheetId="19" r:id="rId9"/>
    <sheet name="Sheet1" sheetId="21" r:id="rId10"/>
  </sheets>
  <externalReferences>
    <externalReference r:id="rId11"/>
  </externalReferences>
  <definedNames>
    <definedName name="_day1" localSheetId="2">#REF!</definedName>
    <definedName name="_day1" localSheetId="3">#REF!</definedName>
    <definedName name="_day1" localSheetId="5">#REF!</definedName>
    <definedName name="_day1">#REF!</definedName>
    <definedName name="_day10" localSheetId="2">#REF!</definedName>
    <definedName name="_day10" localSheetId="3">#REF!</definedName>
    <definedName name="_day10" localSheetId="5">#REF!</definedName>
    <definedName name="_day10">#REF!</definedName>
    <definedName name="_day11" localSheetId="2">#REF!</definedName>
    <definedName name="_day11" localSheetId="3">#REF!</definedName>
    <definedName name="_day11" localSheetId="5">#REF!</definedName>
    <definedName name="_day11">#REF!</definedName>
    <definedName name="_day12" localSheetId="2">#REF!</definedName>
    <definedName name="_day12" localSheetId="3">#REF!</definedName>
    <definedName name="_day12" localSheetId="5">#REF!</definedName>
    <definedName name="_day12">#REF!</definedName>
    <definedName name="_day13" localSheetId="2">#REF!</definedName>
    <definedName name="_day13" localSheetId="3">#REF!</definedName>
    <definedName name="_day13" localSheetId="5">#REF!</definedName>
    <definedName name="_day13">#REF!</definedName>
    <definedName name="_day19" localSheetId="2">#REF!</definedName>
    <definedName name="_day19" localSheetId="3">#REF!</definedName>
    <definedName name="_day19" localSheetId="5">#REF!</definedName>
    <definedName name="_day19">#REF!</definedName>
    <definedName name="_day2" localSheetId="2">#REF!</definedName>
    <definedName name="_day2" localSheetId="3">#REF!</definedName>
    <definedName name="_day2" localSheetId="5">#REF!</definedName>
    <definedName name="_day2">#REF!</definedName>
    <definedName name="_day3" localSheetId="2">#REF!</definedName>
    <definedName name="_day3" localSheetId="3">#REF!</definedName>
    <definedName name="_day3" localSheetId="5">#REF!</definedName>
    <definedName name="_day3">#REF!</definedName>
    <definedName name="_day4" localSheetId="2">#REF!</definedName>
    <definedName name="_day4" localSheetId="3">#REF!</definedName>
    <definedName name="_day4" localSheetId="5">#REF!</definedName>
    <definedName name="_day4">#REF!</definedName>
    <definedName name="_day5" localSheetId="2">#REF!</definedName>
    <definedName name="_day5" localSheetId="3">#REF!</definedName>
    <definedName name="_day5" localSheetId="5">#REF!</definedName>
    <definedName name="_day5">#REF!</definedName>
    <definedName name="_day6" localSheetId="2">#REF!</definedName>
    <definedName name="_day6" localSheetId="3">#REF!</definedName>
    <definedName name="_day6" localSheetId="5">#REF!</definedName>
    <definedName name="_day6">#REF!</definedName>
    <definedName name="_day7" localSheetId="2">#REF!</definedName>
    <definedName name="_day7" localSheetId="3">#REF!</definedName>
    <definedName name="_day7" localSheetId="5">#REF!</definedName>
    <definedName name="_day7">#REF!</definedName>
    <definedName name="_day8" localSheetId="2">#REF!</definedName>
    <definedName name="_day8" localSheetId="3">#REF!</definedName>
    <definedName name="_day8" localSheetId="5">#REF!</definedName>
    <definedName name="_day8">#REF!</definedName>
    <definedName name="_day9" localSheetId="2">#REF!</definedName>
    <definedName name="_day9" localSheetId="3">#REF!</definedName>
    <definedName name="_day9" localSheetId="5">#REF!</definedName>
    <definedName name="_day9">#REF!</definedName>
    <definedName name="cost" localSheetId="2">#REF!</definedName>
    <definedName name="cost" localSheetId="3">#REF!</definedName>
    <definedName name="cost" localSheetId="5">#REF!</definedName>
    <definedName name="cost">#REF!</definedName>
    <definedName name="cost1" localSheetId="2">#REF!</definedName>
    <definedName name="cost1" localSheetId="3">#REF!</definedName>
    <definedName name="cost1" localSheetId="5">#REF!</definedName>
    <definedName name="cost1">#REF!</definedName>
    <definedName name="cost10" localSheetId="2">#REF!</definedName>
    <definedName name="cost10" localSheetId="3">#REF!</definedName>
    <definedName name="cost10" localSheetId="5">#REF!</definedName>
    <definedName name="cost10">#REF!</definedName>
    <definedName name="cost11" localSheetId="2">#REF!</definedName>
    <definedName name="cost11" localSheetId="3">#REF!</definedName>
    <definedName name="cost11" localSheetId="5">#REF!</definedName>
    <definedName name="cost11">#REF!</definedName>
    <definedName name="cost12" localSheetId="2">#REF!</definedName>
    <definedName name="cost12" localSheetId="3">#REF!</definedName>
    <definedName name="cost12" localSheetId="5">#REF!</definedName>
    <definedName name="cost12">#REF!</definedName>
    <definedName name="cost13" localSheetId="2">#REF!</definedName>
    <definedName name="cost13" localSheetId="3">#REF!</definedName>
    <definedName name="cost13" localSheetId="5">#REF!</definedName>
    <definedName name="cost13">#REF!</definedName>
    <definedName name="cost2" localSheetId="2">#REF!</definedName>
    <definedName name="cost2" localSheetId="3">#REF!</definedName>
    <definedName name="cost2" localSheetId="5">#REF!</definedName>
    <definedName name="cost2">#REF!</definedName>
    <definedName name="cost3" localSheetId="2">#REF!</definedName>
    <definedName name="cost3" localSheetId="3">#REF!</definedName>
    <definedName name="cost3" localSheetId="5">#REF!</definedName>
    <definedName name="cost3">#REF!</definedName>
    <definedName name="cost4" localSheetId="2">#REF!</definedName>
    <definedName name="cost4" localSheetId="3">#REF!</definedName>
    <definedName name="cost4" localSheetId="5">#REF!</definedName>
    <definedName name="cost4">#REF!</definedName>
    <definedName name="cost5" localSheetId="2">#REF!</definedName>
    <definedName name="cost5" localSheetId="3">#REF!</definedName>
    <definedName name="cost5" localSheetId="5">#REF!</definedName>
    <definedName name="cost5">#REF!</definedName>
    <definedName name="cost6" localSheetId="2">#REF!</definedName>
    <definedName name="cost6" localSheetId="3">#REF!</definedName>
    <definedName name="cost6" localSheetId="5">#REF!</definedName>
    <definedName name="cost6">#REF!</definedName>
    <definedName name="cost7" localSheetId="2">#REF!</definedName>
    <definedName name="cost7" localSheetId="3">#REF!</definedName>
    <definedName name="cost7" localSheetId="5">#REF!</definedName>
    <definedName name="cost7">#REF!</definedName>
    <definedName name="cost8" localSheetId="2">#REF!</definedName>
    <definedName name="cost8" localSheetId="3">#REF!</definedName>
    <definedName name="cost8" localSheetId="5">#REF!</definedName>
    <definedName name="cost8">#REF!</definedName>
    <definedName name="cost9" localSheetId="2">#REF!</definedName>
    <definedName name="cost9" localSheetId="3">#REF!</definedName>
    <definedName name="cost9" localSheetId="5">#REF!</definedName>
    <definedName name="cost9">#REF!</definedName>
    <definedName name="Excel_BuiltIn_Print_Area" localSheetId="2">#REF!</definedName>
    <definedName name="Excel_BuiltIn_Print_Area" localSheetId="3">#REF!</definedName>
    <definedName name="Excel_BuiltIn_Print_Area" localSheetId="5">#REF!</definedName>
    <definedName name="Excel_BuiltIn_Print_Area">#REF!</definedName>
    <definedName name="f_lab" localSheetId="2">#REF!</definedName>
    <definedName name="f_lab" localSheetId="3">#REF!</definedName>
    <definedName name="f_lab" localSheetId="5">#REF!</definedName>
    <definedName name="f_lab">#REF!</definedName>
    <definedName name="f_mat" localSheetId="2">#REF!</definedName>
    <definedName name="f_mat" localSheetId="3">#REF!</definedName>
    <definedName name="f_mat" localSheetId="5">#REF!</definedName>
    <definedName name="f_mat">#REF!</definedName>
    <definedName name="factor" localSheetId="2">#REF!</definedName>
    <definedName name="factor" localSheetId="3">#REF!</definedName>
    <definedName name="factor" localSheetId="5">#REF!</definedName>
    <definedName name="factor">#REF!</definedName>
    <definedName name="LLOOO" localSheetId="2">#REF!</definedName>
    <definedName name="LLOOO" localSheetId="3">#REF!</definedName>
    <definedName name="LLOOO" localSheetId="5">#REF!</definedName>
    <definedName name="LLOOO">#REF!</definedName>
    <definedName name="_xlnm.Print_Area" localSheetId="0">ปก!$A$1:$N$14</definedName>
    <definedName name="_xlnm.Print_Area" localSheetId="2">'ปร.5 ก'!$A$1:$R$38</definedName>
    <definedName name="_xlnm.Print_Area" localSheetId="3">'ปร.5 ก (2)'!$A$1:$R$37</definedName>
    <definedName name="_xlnm.Print_Area" localSheetId="1">ปร.6!$A$1:$AT$35</definedName>
    <definedName name="_xlnm.Print_Area" localSheetId="4">'ปร4.ก'!$A$1:$K$114</definedName>
    <definedName name="_xlnm.Print_Area" localSheetId="5">'ปร4.ข'!$A$1:$K$31</definedName>
    <definedName name="_xlnm.Print_Area" localSheetId="6">'หาค่า F'!$A$1:$AL$23</definedName>
    <definedName name="PRINT_AREA_MI" localSheetId="2">#REF!</definedName>
    <definedName name="PRINT_AREA_MI" localSheetId="3">#REF!</definedName>
    <definedName name="PRINT_AREA_MI" localSheetId="5">#REF!</definedName>
    <definedName name="PRINT_AREA_MI">#REF!</definedName>
    <definedName name="_xlnm.Print_Titles" localSheetId="4">'ปร4.ก'!$2:$7</definedName>
    <definedName name="_xlnm.Print_Titles" localSheetId="5">'ปร4.ข'!$2:$7</definedName>
    <definedName name="rain" localSheetId="2">#REF!</definedName>
    <definedName name="rain" localSheetId="3">#REF!</definedName>
    <definedName name="rain" localSheetId="5">#REF!</definedName>
    <definedName name="rain">#REF!</definedName>
    <definedName name="xi" localSheetId="3">[1]ภูมิทัศน์!#REF!</definedName>
    <definedName name="xi" localSheetId="5">[1]ภูมิทัศน์!#REF!</definedName>
    <definedName name="xi">[1]ภูมิทัศน์!#REF!</definedName>
    <definedName name="กกกกก" localSheetId="2">#REF!</definedName>
    <definedName name="กกกกก" localSheetId="3">#REF!</definedName>
    <definedName name="กกกกก" localSheetId="5">#REF!</definedName>
    <definedName name="กกกกก">#REF!</definedName>
    <definedName name="งานท__วไป" localSheetId="2">[1]ภูมิทัศน์!#REF!</definedName>
    <definedName name="งานท__วไป" localSheetId="3">[1]ภูมิทัศน์!#REF!</definedName>
    <definedName name="งานท__วไป" localSheetId="5">[1]ภูมิทัศน์!#REF!</definedName>
    <definedName name="งานท__วไป">[1]ภูมิทัศน์!#REF!</definedName>
    <definedName name="งานบ_วเช_งผน_ง" localSheetId="2">[1]ภูมิทัศน์!#REF!</definedName>
    <definedName name="งานบ_วเช_งผน_ง" localSheetId="3">[1]ภูมิทัศน์!#REF!</definedName>
    <definedName name="งานบ_วเช_งผน_ง" localSheetId="5">[1]ภูมิทัศน์!#REF!</definedName>
    <definedName name="งานบ_วเช_งผน_ง">[1]ภูมิทัศน์!#REF!</definedName>
    <definedName name="งานประต_หน_าต_าง" localSheetId="2">[1]ภูมิทัศน์!#REF!</definedName>
    <definedName name="งานประต_หน_าต_าง" localSheetId="3">[1]ภูมิทัศน์!#REF!</definedName>
    <definedName name="งานประต_หน_าต_าง" localSheetId="5">[1]ภูมิทัศน์!#REF!</definedName>
    <definedName name="งานประต_หน_าต_าง">[1]ภูมิทัศน์!#REF!</definedName>
    <definedName name="งานผน_ง" localSheetId="2">[1]ภูมิทัศน์!#REF!</definedName>
    <definedName name="งานผน_ง" localSheetId="3">[1]ภูมิทัศน์!#REF!</definedName>
    <definedName name="งานผน_ง" localSheetId="5">[1]ภูมิทัศน์!#REF!</definedName>
    <definedName name="งานผน_ง">[1]ภูมิทัศน์!#REF!</definedName>
    <definedName name="งานฝ_าเพดาน" localSheetId="2">[1]ภูมิทัศน์!#REF!</definedName>
    <definedName name="งานฝ_าเพดาน" localSheetId="3">[1]ภูมิทัศน์!#REF!</definedName>
    <definedName name="งานฝ_าเพดาน" localSheetId="5">[1]ภูมิทัศน์!#REF!</definedName>
    <definedName name="งานฝ_าเพดาน">[1]ภูมิทัศน์!#REF!</definedName>
    <definedName name="งานพ__น" localSheetId="2">[1]ภูมิทัศน์!#REF!</definedName>
    <definedName name="งานพ__น" localSheetId="3">[1]ภูมิทัศน์!#REF!</definedName>
    <definedName name="งานพ__น" localSheetId="5">[1]ภูมิทัศน์!#REF!</definedName>
    <definedName name="งานพ__น">[1]ภูมิทัศน์!#REF!</definedName>
    <definedName name="งานส_ขภ_ณฑ_" localSheetId="2">[1]ภูมิทัศน์!#REF!</definedName>
    <definedName name="งานส_ขภ_ณฑ_" localSheetId="3">[1]ภูมิทัศน์!#REF!</definedName>
    <definedName name="งานส_ขภ_ณฑ_" localSheetId="5">[1]ภูมิทัศน์!#REF!</definedName>
    <definedName name="งานส_ขภ_ณฑ_">[1]ภูมิทัศน์!#REF!</definedName>
    <definedName name="งานหล_งคา" localSheetId="2">[1]ภูมิทัศน์!#REF!</definedName>
    <definedName name="งานหล_งคา" localSheetId="3">[1]ภูมิทัศน์!#REF!</definedName>
    <definedName name="งานหล_งคา" localSheetId="5">[1]ภูมิทัศน์!#REF!</definedName>
    <definedName name="งานหล_งคา">[1]ภูมิทัศน์!#REF!</definedName>
    <definedName name="จ_ดสร_าง" localSheetId="2">#REF!</definedName>
    <definedName name="จ_ดสร_าง" localSheetId="3">#REF!</definedName>
    <definedName name="จ_ดสร_าง" localSheetId="5">#REF!</definedName>
    <definedName name="จ_ดสร_าง">#REF!</definedName>
    <definedName name="ใช_" localSheetId="2">#REF!</definedName>
    <definedName name="ใช_" localSheetId="3">#REF!</definedName>
    <definedName name="ใช_" localSheetId="5">#REF!</definedName>
    <definedName name="ใช_">#REF!</definedName>
    <definedName name="ดด" localSheetId="2">#REF!</definedName>
    <definedName name="ดด" localSheetId="3">#REF!</definedName>
    <definedName name="ดด" localSheetId="5">#REF!</definedName>
    <definedName name="ดด">#REF!</definedName>
    <definedName name="ราคา" localSheetId="2">#REF!</definedName>
    <definedName name="ราคา" localSheetId="3">#REF!</definedName>
    <definedName name="ราคา" localSheetId="5">#REF!</definedName>
    <definedName name="ราคา">#REF!</definedName>
    <definedName name="วววววววว" localSheetId="2">#REF!</definedName>
    <definedName name="วววววววว" localSheetId="3">#REF!</definedName>
    <definedName name="วววววววว" localSheetId="5">#REF!</definedName>
    <definedName name="วววววววว">#REF!</definedName>
    <definedName name="ววววววววว" localSheetId="2">#REF!</definedName>
    <definedName name="ววววววววว" localSheetId="3">#REF!</definedName>
    <definedName name="ววววววววว" localSheetId="5">#REF!</definedName>
    <definedName name="ววววววววว">#REF!</definedName>
    <definedName name="ศาลปกครอง" localSheetId="2">#REF!</definedName>
    <definedName name="ศาลปกครอง" localSheetId="3">#REF!</definedName>
    <definedName name="ศาลปกครอง" localSheetId="5">#REF!</definedName>
    <definedName name="ศาลปกครอง">#REF!</definedName>
  </definedNames>
  <calcPr calcId="162913"/>
</workbook>
</file>

<file path=xl/calcChain.xml><?xml version="1.0" encoding="utf-8"?>
<calcChain xmlns="http://schemas.openxmlformats.org/spreadsheetml/2006/main">
  <c r="H4" i="19" l="1"/>
  <c r="H6" i="19" s="1"/>
  <c r="F5" i="19"/>
  <c r="E4" i="19"/>
  <c r="E6" i="19" s="1"/>
  <c r="B6" i="19"/>
  <c r="B11" i="19" s="1"/>
  <c r="B13" i="19" s="1"/>
  <c r="G3" i="19" l="1"/>
  <c r="H10" i="19"/>
  <c r="H8" i="19"/>
  <c r="C3" i="19"/>
  <c r="C9" i="19" s="1"/>
  <c r="C11" i="19" s="1"/>
  <c r="I29" i="18"/>
  <c r="G29" i="18" l="1"/>
  <c r="G31" i="18" s="1"/>
  <c r="J29" i="18"/>
  <c r="AI19" i="10"/>
  <c r="AD19" i="10"/>
  <c r="I31" i="18" l="1"/>
  <c r="J31" i="18" s="1"/>
  <c r="I9" i="18" l="1"/>
  <c r="I11" i="18" s="1"/>
  <c r="J9" i="18"/>
  <c r="G9" i="18"/>
  <c r="G11" i="18" s="1"/>
  <c r="S8" i="17"/>
  <c r="S15" i="17" s="1"/>
  <c r="M5" i="17"/>
  <c r="L14" i="17"/>
  <c r="L16" i="17" s="1"/>
  <c r="T5" i="17"/>
  <c r="T7" i="17" s="1"/>
  <c r="K11" i="17"/>
  <c r="K13" i="17" s="1"/>
  <c r="F25" i="20" l="1"/>
  <c r="N3" i="17"/>
  <c r="J11" i="18"/>
  <c r="C7" i="17" l="1"/>
  <c r="F6" i="17"/>
  <c r="B30" i="17"/>
  <c r="B32" i="17" s="1"/>
  <c r="A14" i="17"/>
  <c r="A6" i="17"/>
  <c r="I7" i="17" l="1"/>
  <c r="D3" i="17" s="1"/>
  <c r="A24" i="17"/>
  <c r="A26" i="17" s="1"/>
  <c r="AB19" i="10"/>
  <c r="U3" i="10" l="1"/>
  <c r="X18" i="10" l="1"/>
  <c r="AD20" i="10"/>
  <c r="AG20" i="10"/>
  <c r="X3" i="10"/>
  <c r="X5" i="10" s="1"/>
  <c r="AG12" i="10" s="1"/>
  <c r="X23" i="10" s="1"/>
  <c r="AG19" i="10" l="1"/>
  <c r="AB23" i="10"/>
  <c r="B16" i="4" l="1"/>
  <c r="E3" i="21"/>
  <c r="E5" i="21" s="1"/>
  <c r="H5" i="21" s="1"/>
</calcChain>
</file>

<file path=xl/sharedStrings.xml><?xml version="1.0" encoding="utf-8"?>
<sst xmlns="http://schemas.openxmlformats.org/spreadsheetml/2006/main" count="635" uniqueCount="264">
  <si>
    <t xml:space="preserve">โครงการ </t>
  </si>
  <si>
    <t xml:space="preserve"> : </t>
  </si>
  <si>
    <t xml:space="preserve">เจ้าของ   </t>
  </si>
  <si>
    <t xml:space="preserve">สถานที่   </t>
  </si>
  <si>
    <t>มหาวิทยาลัยธรรมศาสตร์ ศูนย์ลำปาง จ.ลำปาง</t>
  </si>
  <si>
    <t>สถานที่ก่อสร้าง :</t>
  </si>
  <si>
    <t>แบบเลขที่     :</t>
  </si>
  <si>
    <t>รายการเลขที่ :</t>
  </si>
  <si>
    <t>ลำดับที่</t>
  </si>
  <si>
    <t>รายการ</t>
  </si>
  <si>
    <t>หมายเหตุ</t>
  </si>
  <si>
    <t>สรุป</t>
  </si>
  <si>
    <t>สรุปผลการประมาณราคาค่าก่อสร้าง</t>
  </si>
  <si>
    <t xml:space="preserve">□ </t>
  </si>
  <si>
    <t xml:space="preserve">ประเภท    </t>
  </si>
  <si>
    <t xml:space="preserve">เจ้าของอาคาร   </t>
  </si>
  <si>
    <t xml:space="preserve">สถานที่ก่อสร้าง </t>
  </si>
  <si>
    <t>หน่วยงานออกแบบแปลนและรายการ</t>
  </si>
  <si>
    <t xml:space="preserve">แบบเลขที่    </t>
  </si>
  <si>
    <t xml:space="preserve">รายการเลขที่  </t>
  </si>
  <si>
    <t>แผ่น</t>
  </si>
  <si>
    <t>เงื่อนไข</t>
  </si>
  <si>
    <t>ค่าภาษีมูลค่าเพิ่ม………</t>
  </si>
  <si>
    <t>รวมค่าก่อสร้างเป็นเงินทั้งสิ้น</t>
  </si>
  <si>
    <t>คิดเป็นเงินประมาณ</t>
  </si>
  <si>
    <t>ขนาดหรือเนื้อที่อาคาร</t>
  </si>
  <si>
    <t>ตารางเมตร</t>
  </si>
  <si>
    <t>เฉลี่ยราคาประมาณ</t>
  </si>
  <si>
    <t>บาท / ตารางเมตร</t>
  </si>
  <si>
    <t>จำนวน</t>
  </si>
  <si>
    <t>หน่วย</t>
  </si>
  <si>
    <t>ราคาวัสดุ</t>
  </si>
  <si>
    <t>ค่าแรงงาน</t>
  </si>
  <si>
    <t>รวมค่าวัสดุ</t>
  </si>
  <si>
    <t>ราคาหน่วยละ</t>
  </si>
  <si>
    <t>จำนวนเงิน</t>
  </si>
  <si>
    <t>และค่าแรงงาน</t>
  </si>
  <si>
    <t>สรุปงานราคา</t>
  </si>
  <si>
    <t>รวมค่าวัสดุและค่าแรงงาน</t>
  </si>
  <si>
    <t>-</t>
  </si>
  <si>
    <r>
      <t xml:space="preserve">สูตรคำนวณหาค่า </t>
    </r>
    <r>
      <rPr>
        <b/>
        <sz val="18"/>
        <color indexed="18"/>
        <rFont val="EucrosiaUPC"/>
        <family val="1"/>
        <charset val="222"/>
      </rPr>
      <t>Factor F  ที่อยู่ระหว่างช่วงของค่างานต้นทุน</t>
    </r>
  </si>
  <si>
    <t>กรณีค่างานอยู่ระหว่างช่วงของค่างานต้นทุนที่กำหนดในตาราง Factor F  ให้ใช้สูตรเพื่อหา Factor F   ดังนี้</t>
  </si>
  <si>
    <t>ค่างานต้นทุน</t>
  </si>
  <si>
    <t xml:space="preserve">        =</t>
  </si>
  <si>
    <t>สูตร</t>
  </si>
  <si>
    <t>ต้องการหาค่า Factor F ของค่างานต้นทุน</t>
  </si>
  <si>
    <t xml:space="preserve"> =</t>
  </si>
  <si>
    <t>A</t>
  </si>
  <si>
    <t>บาท</t>
  </si>
  <si>
    <t>ค่างานต้นทุนตัวต่ำกว่าค่างานต้นทุน A</t>
  </si>
  <si>
    <t>B</t>
  </si>
  <si>
    <t>ค่างานต้นทุนตัวสูงกว่าค่างานต้นทุน A</t>
  </si>
  <si>
    <t>C</t>
  </si>
  <si>
    <t>ตารางคำนวณ</t>
  </si>
  <si>
    <t>ค่า Factor F ของค่างานต้นทุน B</t>
  </si>
  <si>
    <t>D</t>
  </si>
  <si>
    <t xml:space="preserve"> </t>
  </si>
  <si>
    <t>ค่า Factor F ของค่างานต้นทุน C</t>
  </si>
  <si>
    <t>E</t>
  </si>
  <si>
    <t>ค่า Factor F</t>
  </si>
  <si>
    <t>(</t>
  </si>
  <si>
    <t>)</t>
  </si>
  <si>
    <t>เมื่อ</t>
  </si>
  <si>
    <t xml:space="preserve">  =  A</t>
  </si>
  <si>
    <t xml:space="preserve">  =  B</t>
  </si>
  <si>
    <t xml:space="preserve">  =  C</t>
  </si>
  <si>
    <t xml:space="preserve">  =  D</t>
  </si>
  <si>
    <t xml:space="preserve">  =  E</t>
  </si>
  <si>
    <t>แทนค่าสูตร</t>
  </si>
  <si>
    <t xml:space="preserve">  =</t>
  </si>
  <si>
    <t xml:space="preserve">    ค่า Factor F</t>
  </si>
  <si>
    <t xml:space="preserve"> มหาวิทยาลัยธรรมศาสตร์ ศูนย์ลำปาง </t>
  </si>
  <si>
    <t>งาน</t>
  </si>
  <si>
    <t>แบบ ปร. 6</t>
  </si>
  <si>
    <t>รวมค่าก่อสร้าง  เป็นเงิน/บาท</t>
  </si>
  <si>
    <t xml:space="preserve">  </t>
  </si>
  <si>
    <t xml:space="preserve">   รวมค่าก่อสร้างประมาณ (ราคากลาง) เป็นเงินทั้งสิ้น</t>
  </si>
  <si>
    <t>ปร.4 (ก)</t>
  </si>
  <si>
    <t>ใบแสดงปริมาณงาน ราคากลาง</t>
  </si>
  <si>
    <t>รวมงานปรับปรุงทั้งหมด</t>
  </si>
  <si>
    <t xml:space="preserve">   รวมเป็นเงินทั้งสิ้น</t>
  </si>
  <si>
    <t>Facter F.</t>
  </si>
  <si>
    <t>ม.</t>
  </si>
  <si>
    <t>ตร.ม.</t>
  </si>
  <si>
    <t>มหาวิทยาลัยธรรมศาสตร์ ศูนย์ลำปาง</t>
  </si>
  <si>
    <t xml:space="preserve">หน่วยงานเจ้าของโครงการ : มหาวิทยาลัยธรรมศาสตร์ ศูนย์ลำปาง </t>
  </si>
  <si>
    <t>D1</t>
  </si>
  <si>
    <t>D2</t>
  </si>
  <si>
    <t>D3</t>
  </si>
  <si>
    <t>D4</t>
  </si>
  <si>
    <t>W1</t>
  </si>
  <si>
    <t>ราคารวมค่าแรง</t>
  </si>
  <si>
    <t>แบบ ปร. 5 (ก)</t>
  </si>
  <si>
    <t xml:space="preserve">ประมาณราคาเมื่อวันที่    </t>
  </si>
  <si>
    <t xml:space="preserve">ประมาณราคาเมื่อวันที่ </t>
  </si>
  <si>
    <t>รวมราคางานปรับปรุงฯ</t>
  </si>
  <si>
    <t>งานปรับปรุงฯ</t>
  </si>
  <si>
    <t>งานผนัง</t>
  </si>
  <si>
    <t xml:space="preserve"> -</t>
  </si>
  <si>
    <t>งานพื้น</t>
  </si>
  <si>
    <t>ก่อผนัง</t>
  </si>
  <si>
    <t>ฉาบ</t>
  </si>
  <si>
    <t>x4</t>
  </si>
  <si>
    <t>กระเบื้องยาง</t>
  </si>
  <si>
    <t>กระเบื้องแกรนิตโต</t>
  </si>
  <si>
    <t>ห้องน้ำ</t>
  </si>
  <si>
    <t>บันไดหนีไฟ</t>
  </si>
  <si>
    <t>บันไดกลาง</t>
  </si>
  <si>
    <t>พื้นที่รวม</t>
  </si>
  <si>
    <t>พื้นโถง</t>
  </si>
  <si>
    <t>งานทาสีฝ้าเพดาน</t>
  </si>
  <si>
    <t>งานระบบไฟฟ้า+ไฟส่องสว่าง</t>
  </si>
  <si>
    <t>ชุด</t>
  </si>
  <si>
    <t>รวมงานผนัง</t>
  </si>
  <si>
    <t>รวมงานพื้น</t>
  </si>
  <si>
    <t>ฝ้ายิปซั่มบอร์ดหนา 9 มม. คร่าวโลหะชุบสังกะสี ฉาบเรียบ</t>
  </si>
  <si>
    <t>ธรรมดา</t>
  </si>
  <si>
    <t>งานครุภัณฑ์</t>
  </si>
  <si>
    <t>ชั้น 4</t>
  </si>
  <si>
    <t>ชั้น 5</t>
  </si>
  <si>
    <t>สี</t>
  </si>
  <si>
    <t>รวมงานงานระบบไฟฟ้า+ไฟส่องสว่าง</t>
  </si>
  <si>
    <t>ครุภัณฑ์</t>
  </si>
  <si>
    <t>*4</t>
  </si>
  <si>
    <t>พื้นที่ปูทั้งหมด</t>
  </si>
  <si>
    <t>กระเบื้องเคลือบ</t>
  </si>
  <si>
    <t>กระเบื้องห้องน้ำ</t>
  </si>
  <si>
    <t>ผนังอะคูสติก</t>
  </si>
  <si>
    <t>*3</t>
  </si>
  <si>
    <t>อาคารสิรินธรารัตน์ มหาวิทยาลัยธรรมศาสตร์ ศูนย์ลำปาง  จังหวัดลำปาง</t>
  </si>
  <si>
    <t xml:space="preserve"> อาคารสิรินธรารัตน์ มหาวิทยาลัยธรรมศาสตร์ ศูนย์ลำปาง  จังหวัดลำปาง</t>
  </si>
  <si>
    <t>ปรับปรุงห้อง Computer Lab ชั้น 2 อาคารสิรินธรารัตน์</t>
  </si>
  <si>
    <t>งานรื้อถอน</t>
  </si>
  <si>
    <t>รื้อถอนผนังส่วนด้านหน้า</t>
  </si>
  <si>
    <t>รื้อถอนผนังเบาห้องเจ้าหน้าที่</t>
  </si>
  <si>
    <t>รื้อถอนหน้าต่าง +ทุบขยายความสูง</t>
  </si>
  <si>
    <t>รวมงานรื้อถอน</t>
  </si>
  <si>
    <t>งานเก็บฉาบขยายห้องและผนังที่เป็นรอยรื้อถอน</t>
  </si>
  <si>
    <t>ผนังกระจกอลูมิเนียมพร้อมประตูบานสวิง 1</t>
  </si>
  <si>
    <t>ผนังกระจกอลูมิเนียมพร้อมประตูบานสวิง 2</t>
  </si>
  <si>
    <t>ผนังกระจกอลูมิเนียมพร้อมประตูบานสวิง 3</t>
  </si>
  <si>
    <t>งานติดสติ๊กเกอร์ไดคัทกราฟฟิก</t>
  </si>
  <si>
    <t>ผนังกระจกอลูมิเนียมบานติดตาย W1</t>
  </si>
  <si>
    <t>งานทาสีผนังภายในห้อง รองพื้น 1 เที่ยว สีจริง 2 เที่ยว</t>
  </si>
  <si>
    <t>ชิ้น</t>
  </si>
  <si>
    <t>ติดตั้งปุ่มพื้นผิวต่างสัมผัส (Tactile Surface) วัสดุสแตนเลสแนวทาง ผิวร่องกันลื่น สำหรับติดตั้งบนพื้น ปุ่มทางเดินคนพิการ 3.5x28 ซม.</t>
  </si>
  <si>
    <t>ติดตั้งปุ่มพื้นผิวต่างสัมผัส (Tactile Surface) วัสดุสแตนเลสแนวจุด ผิวร่องกันลื่น สำหรับติดตั้งบนพื้น ปุ่มทางเดินคนพิการลายวงกลมขนาด 3.5 ซม.</t>
  </si>
  <si>
    <t>งานฝ้าเพดาน</t>
  </si>
  <si>
    <t>รวมงานฝ้าเพดาน</t>
  </si>
  <si>
    <t>โคมไฟส่องสว่างโคมไฟติดฝ้า LED Panel 48W 30x120cm</t>
  </si>
  <si>
    <t>โคมไฟส่องสว่างไฟซ่อน หลอดไฟ LED T8 14W 120cm Cool White ปิดทับด้วยกระจกฝ้า</t>
  </si>
  <si>
    <t>ชุดเซ็นเซอร์เปิด/ปิดไฟอัตโนมัติเมื่อเดินผ่าน  Motion Sensor (ไฟซ่อน)</t>
  </si>
  <si>
    <t>ม้วน</t>
  </si>
  <si>
    <t>อุปกรณ์ประกอบเดินระบบไฟ บล็อคไฟ ข้อต่อ ข้องอ เทปพันสาย อื่นๆ</t>
  </si>
  <si>
    <t>งานป้ายหนีไฟ ป้ายเตือน</t>
  </si>
  <si>
    <t>ครุภัณฑ์ อุปกรณ์</t>
  </si>
  <si>
    <t xml:space="preserve">ป้ายบอก ถังดับเพลิงชนิดน้ำยาเหลวระเหย </t>
  </si>
  <si>
    <t>ติดตั้งป้ายไฟทางหนีไฟ</t>
  </si>
  <si>
    <t>ป้าย</t>
  </si>
  <si>
    <t>ติดตั้งป้ายไฟทางออก</t>
  </si>
  <si>
    <t>ค่าขนวัสดุขึ้นที่สูง</t>
  </si>
  <si>
    <t>รวมงานปรับปรุง</t>
  </si>
  <si>
    <t>ทำทางลาด</t>
  </si>
  <si>
    <t>รวมค่าแรง</t>
  </si>
  <si>
    <t xml:space="preserve">รวมงานครุภัณฑ์ </t>
  </si>
  <si>
    <t xml:space="preserve">ถังดับเพลิงชนิดน้ำยาเหลวระเหย ขนาด 10 ปอนด์ สีเขียว </t>
  </si>
  <si>
    <t xml:space="preserve">สวิตซ์ไฟฟ้า 2 ช่อง 16A </t>
  </si>
  <si>
    <t xml:space="preserve">สวิตซ์ไฟฟ้า 4 ช่อง 16A </t>
  </si>
  <si>
    <t>ตัว</t>
  </si>
  <si>
    <t>ท่ออ่อนลูกฟูกเหลือง 3/4" (1ม้วนยาว 50 เมตร)</t>
  </si>
  <si>
    <t>ท่อน</t>
  </si>
  <si>
    <t>มิเตอร์ไฟฟ้า</t>
  </si>
  <si>
    <t>รางวายเวย์ 50x100</t>
  </si>
  <si>
    <t xml:space="preserve">ท่อไฟ EMT ขนาด 3/4 นิ้ว </t>
  </si>
  <si>
    <t xml:space="preserve">เมนเซอร์กิตเบรกเกอร์ 80 แอมป์ </t>
  </si>
  <si>
    <t xml:space="preserve">เซอร์กิตเบรกเกอร์ 16 แอมป์ 1โพล </t>
  </si>
  <si>
    <t>สายไฟเมน สาย THW 10 ตร.มม. (สายกราวด์)</t>
  </si>
  <si>
    <t>สายไฟ THW. 2.5  มม. (ส่องสว่าง)</t>
  </si>
  <si>
    <t>สายไฟ THW. 4 มม. (ปลั๊กไฟ)</t>
  </si>
  <si>
    <t>สายไฟ THW. 1.5  มม. (สายกราวด์)</t>
  </si>
  <si>
    <t>ระบบเครือข่ายอินเตอร์เน็ต</t>
  </si>
  <si>
    <t>เครื่อง</t>
  </si>
  <si>
    <t>ปร.4 (ข)</t>
  </si>
  <si>
    <t>รางไวร์เวย์ สแตนเลส 50x100x2440x1.2 มม. พร้อมฝาครอบปิดหลังราง</t>
  </si>
  <si>
    <t xml:space="preserve">งานปรับปูนทราย 5ซม. ขัดมันสำหรับปูพื้นกระเบื้องยาง </t>
  </si>
  <si>
    <t>รางไวร์เวย์ สแตนเลส 50x150x2440x1.2 มม. พร้อมฝาครอบปิดหลังราง</t>
  </si>
  <si>
    <t>ฝ้ายิปซั่มบอร์ดหนา 9 มม. คร่าวโลหะชุบสังกะสี ฉาบเรียบ ฝ้าหลุม ซ่อนไฟ</t>
  </si>
  <si>
    <t>งานติดลาเมเนตฝ้าเพดาน 8 มม.</t>
  </si>
  <si>
    <t>ไฟซ่อนฝ้า LED</t>
  </si>
  <si>
    <t xml:space="preserve">โคมไฟดาวไลน์ หลอด E27 ขนาด 6 นิ้ว 17 วัตต์ </t>
  </si>
  <si>
    <t>สายไฟดวงโคม</t>
  </si>
  <si>
    <t>เก้าอี้โมเดิร์น (โครงไม้ยางพาราหุ้มเบาะ)</t>
  </si>
  <si>
    <t>เก้าอี้บาร์โมเดิร์น</t>
  </si>
  <si>
    <t>รวมงานระบบระบบเครือข่ายอินเตอร์เน็ต</t>
  </si>
  <si>
    <t>งานระบบปรับอากาศ+งาน Built-in+ระบบน้ำดีน้ำทิ้ง</t>
  </si>
  <si>
    <t>เดินระบบน้ำทิ้ง</t>
  </si>
  <si>
    <t>เดินระบบน้ำดีและปั้มน้ำ 150 วัตต์</t>
  </si>
  <si>
    <t>โต๊ะสำหรับอาจารย์ผู้บรรยาย</t>
  </si>
  <si>
    <t xml:space="preserve">เก้าอี้ผู้บรรยาย </t>
  </si>
  <si>
    <t>งานรื้อฝ้าเพดานและขนทิ้ง</t>
  </si>
  <si>
    <t>งานรื้อถอนกระเบื้องยางและขนทิ้ง</t>
  </si>
  <si>
    <t>เต้ารับ-เต้าเสียบ ไฟฟ้า แบบเสียบคู่ ชุดเต้ารับฝังพื้นสเตนเลส  สีเงิน</t>
  </si>
  <si>
    <t>อ่างซิ้งล้างจานแบบ 2 หลุมสเตนเลสพร้อมอุปกรณ์และก๊อกน้ำ</t>
  </si>
  <si>
    <t>งานรื้อถอนผ้าม่าน</t>
  </si>
  <si>
    <t>งานปรับผิวพื้นก่อนปูกระเบื้องยาง</t>
  </si>
  <si>
    <t>ปรับปรุงห้องฝึกปฏิบัติการนวัตกรรมดิจิทัลเพื่อการเรียนรู้แห่งศตวรรษที่ 21 ตำบลปงยางคก อำเภอห้างฉัตร จังหวัดลำปาง 1 รายการ</t>
  </si>
  <si>
    <t>จังหวัดลำปาง 1 รายการ</t>
  </si>
  <si>
    <t>คณะวิทยาศาสตร์และเทคโนโลยี</t>
  </si>
  <si>
    <t>แบบ ปร. 5 (ข)</t>
  </si>
  <si>
    <t>ภาษีมูลค่าเพิ่ม 7%</t>
  </si>
  <si>
    <t>ประมาณราคาตามแบบ  ปร. 4(ข)    จำนวน</t>
  </si>
  <si>
    <t>ประมาณราคาตามแบบ  ปร. 4(ก)    จำนวน</t>
  </si>
  <si>
    <t>งานปูพื้นกระเบื้องยางคลิ๊กล็อค หนา 8 มม. F1</t>
  </si>
  <si>
    <t xml:space="preserve">บัวเชิงผนัง PVC 4 </t>
  </si>
  <si>
    <t>เมตร</t>
  </si>
  <si>
    <t>งบ</t>
  </si>
  <si>
    <t>ห้อง 1211 ผนังตกแต่งและชุดเคาน์เตอร์</t>
  </si>
  <si>
    <t>ห้อง 1211 เคาน์เตอร์บาร์ไม้ยางพาราประสาน</t>
  </si>
  <si>
    <t>ตรวจเช็คระบบปรับอากาศเติมน้ำยา ล้างทำความสะอาด (เครื่องเดิม)</t>
  </si>
  <si>
    <t>Rack For Server 36U (80 cm.) พร้อมพัดลมขนาด 4" 2 ตัว 
และปลั๊กไฟขนาดไม่น้อยกว่า 8 ช่อง</t>
  </si>
  <si>
    <t>ระบบกล้องวงจรปิดแบบเครือข่ายขนาดไม่น้อยกว่า 8 กล้อง</t>
  </si>
  <si>
    <t>เครื่องพิมพ์เอกสารสีแบบเลเซอร์ ขนาดไม่น้อยกว่า A4</t>
  </si>
  <si>
    <t>โต๊ะประชุม</t>
  </si>
  <si>
    <t>งานปูกระเบื้อง 24"x24" F2</t>
  </si>
  <si>
    <t>งานขนย้ายโต๊ะคอมพร้อมคอมพิวเตอร์+ย้ายกลับ</t>
  </si>
  <si>
    <t>ขนวัสดุขึ้นที่สูง/อุปกรณ์สิ้นเปลือง</t>
  </si>
  <si>
    <t>ค่าย้ายตำแหน่งชุดควบคุมระบบปรับอากาศและปลั๊กพัดลมดูดอากาศ</t>
  </si>
  <si>
    <t>ห้อง 1212 ผนังตกแต่ง</t>
  </si>
  <si>
    <t>ห้อง 1213 ผนังตกแต่ง</t>
  </si>
  <si>
    <t>ค่าย้ายติดตั้งเครื่องฉาย</t>
  </si>
  <si>
    <t xml:space="preserve">สายสัญญาณอินเตอร์เน็ต CAT6 </t>
  </si>
  <si>
    <t>กล่อง</t>
  </si>
  <si>
    <t>ซ่อมเครื่องปรับอากาศ 1 ตัว</t>
  </si>
  <si>
    <t>เต้ารับฝังพื้นสเตนเลส แบบ POP UP  (2ช่อง)</t>
  </si>
  <si>
    <t>เต้ารับแบบ RJ45 แบบ CAT6 พร้อมชุดหน้ากากเดี่ยว</t>
  </si>
  <si>
    <t>ค่าย้ายระบบเชื่อมต่อระบบไฟเบอร์ออฟติก single mode 12 core รวมสายสัญญาณ ไม่ต่ำกว่า 100 ม.</t>
  </si>
  <si>
    <t xml:space="preserve">งานติดตั้งระบบดับเพลิงของฝ้าเพดานคืนสภาพเดิม </t>
  </si>
  <si>
    <t>ไฟฉุกเฉิน 2x9w แบต 12v</t>
  </si>
  <si>
    <t>เดินระบบไฟพัดลมดูดอากาศและไฟฉุกเฉิน</t>
  </si>
  <si>
    <t>จุด</t>
  </si>
  <si>
    <t>งานซ่อมพร้อมพ่นสีอุตสาหกรรมและเคลือบผิวผนังโลหะ (สีเหลือง,เทา) พร้อมรื้อทาสีและติดตั้งคืน</t>
  </si>
  <si>
    <t>ป้ายชื่อซิงค์หน้าทางเข้า พร้อมไฟหลังป้ายตกแต่ง</t>
  </si>
  <si>
    <t>พัดลมดูดอากาศ ทดแทนของเดิม</t>
  </si>
  <si>
    <t>ย้ายตู้โหลดเซนเตอร์</t>
  </si>
  <si>
    <t>สายไฟเมน สาย THW 35 ตร.ม. (ม้วน 100  ม.)</t>
  </si>
  <si>
    <t>ตู้โหลดเซนเตอร์แบบเมนเบรกเกอร์ 80A 3P 4 สาย ขนาด 36 ช่อง</t>
  </si>
  <si>
    <t>อุปกรณ์สิ้นเปลือง</t>
  </si>
  <si>
    <t>ชุดเต้ารับแบบคู่ 3 ขา มีกราวด์ 2 ปลั๊ก (ติดตั้งฝังฝ้า+เฟอร์)</t>
  </si>
  <si>
    <t>ชุดเต้ารับแบบคู่ 3 ขา มีกราวด์ 2 ปลั๊ก (ฝังพื้นห้อง pantry) กล่องเต้ารับฝังพื้นสเตนเลส  สีเงิน Pop-up</t>
  </si>
  <si>
    <t>เครื่องไมโครเวฟ 900 วัตต์ 23 ลิตร</t>
  </si>
  <si>
    <t xml:space="preserve">ตู้เย็น 2 ประตู 11.90 คิว inverter </t>
  </si>
  <si>
    <t>เครื่องพิมพ์มัลติฟังชัน อิงเจ็ท ขนาดไม่น้อยกว่า A3</t>
  </si>
  <si>
    <t>งานซ่อมพร้อมพ่นสีอุตสาหกรรมและเคลือบผิวผนังโลหะซุ้มทางเข้า
 (สีเหลือง,เทา) พร้อมรื้อทาสีและติดตั้งคืน</t>
  </si>
  <si>
    <r>
      <t>รายการประมาณการค่าก่อสร้าง :</t>
    </r>
    <r>
      <rPr>
        <b/>
        <sz val="16"/>
        <color indexed="12"/>
        <rFont val="TH SarabunPSK"/>
        <family val="2"/>
      </rPr>
      <t xml:space="preserve">    </t>
    </r>
    <r>
      <rPr>
        <b/>
        <sz val="14"/>
        <color rgb="FF0070C0"/>
        <rFont val="TH SarabunPSK"/>
        <family val="2"/>
      </rPr>
      <t xml:space="preserve"> ปรับปรุงห้องฝึกปฏิบัติการนวัตกรรมดิจิทัลเพื่อการเรียนรู้แห่งศตวรรษที่ 21 ตำบลปงยางคก อำเภอห้างฉัตร </t>
    </r>
  </si>
  <si>
    <t xml:space="preserve">      ส่วนราชการ/ผู้ประมาณราคา</t>
  </si>
  <si>
    <t>ค่าวัสดุและค่าแรงงาน
จำนวนเงิน / บาท</t>
  </si>
  <si>
    <t>รวมค่าปรับปรุง
เป็นเงิน/บาท</t>
  </si>
  <si>
    <t>เงินล่วงหน้าจ่าย….……</t>
  </si>
  <si>
    <t>เงินประกันผลงานหัก..…</t>
  </si>
  <si>
    <t>ดอกเบี้ยเงินกู้……….…..</t>
  </si>
  <si>
    <r>
      <t xml:space="preserve"> ประมาณราคาค่าก่อสร้าง  </t>
    </r>
    <r>
      <rPr>
        <b/>
        <sz val="16"/>
        <rFont val="TH SarabunPSK"/>
        <family val="2"/>
      </rPr>
      <t xml:space="preserve">  ปรับปรุงห้องฝึกปฏิบัติการนวัตกรรมดิจิทัลเพื่อการเรียนรู้แห่งศตวรรษที่ 21 ตำบลปงยางคก อำเภอห้างฉัตร จังหวัดลำปาง 1 รายการ</t>
    </r>
  </si>
  <si>
    <r>
      <t xml:space="preserve"> สถานที่ก่อสร้าง  </t>
    </r>
    <r>
      <rPr>
        <b/>
        <sz val="16"/>
        <rFont val="TH SarabunPSK"/>
        <family val="2"/>
      </rPr>
      <t xml:space="preserve"> มหาวิทยาลัยธรรมศาสตร์ ศูนย์ลำปาง  จังหวัดลำปาง</t>
    </r>
  </si>
  <si>
    <r>
      <t xml:space="preserve">ประมาณการโดย   </t>
    </r>
    <r>
      <rPr>
        <b/>
        <sz val="16"/>
        <rFont val="TH SarabunPSK"/>
        <family val="2"/>
      </rPr>
      <t>คณะกรรมการกำหนดราคากลาง</t>
    </r>
  </si>
  <si>
    <t>จอภาพอัจฉริยะขนาดไม่น้อยกว่า 75 นิ้ว พร้อมขาแขวนแบบมีล้อ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</si>
</sst>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-;\-* #,##0.00_-;_-* &quot;-&quot;??_-;_-@_-"/>
    <numFmt numFmtId="187" formatCode="General_)"/>
    <numFmt numFmtId="188" formatCode="\\#,##0;[Red]&quot;\-&quot;#,##0"/>
    <numFmt numFmtId="189" formatCode="_ * #,##0.00_ ;_ * \-#,##0.00_ ;_ * \-??_ ;_ @_ "/>
    <numFmt numFmtId="190" formatCode="_ * #,##0_ ;_ * \-#,##0_ ;_ * \-_ ;_ @_ "/>
    <numFmt numFmtId="191" formatCode="&quot;฿t&quot;#,##0_);&quot;(฿t&quot;#,##0\)"/>
    <numFmt numFmtId="192" formatCode="\t0.00E+00"/>
    <numFmt numFmtId="193" formatCode="#,##0.0_);\(#,##0.0\)"/>
    <numFmt numFmtId="194" formatCode="0.0&quot;  &quot;"/>
    <numFmt numFmtId="195" formatCode="_-* #,##0.00_-;\-* #,##0.00_-;_-* \-??_-;_-@_-"/>
    <numFmt numFmtId="196" formatCode="#,##0&quot; F&quot;;[Red]\-#,##0&quot; F&quot;"/>
    <numFmt numFmtId="197" formatCode="dd\-mmm\-yy_)"/>
    <numFmt numFmtId="198" formatCode="_-* #,##0_-;\-* #,##0_-;_-* \-??_-;_-@_-"/>
    <numFmt numFmtId="199" formatCode="_-* #,##0_-;\-* #,##0_-;_-* \-_-;_-@_-"/>
    <numFmt numFmtId="200" formatCode="0.0000"/>
    <numFmt numFmtId="201" formatCode="#,###"/>
    <numFmt numFmtId="202" formatCode="#,###&quot;  &quot;"/>
    <numFmt numFmtId="203" formatCode="_-* #,##0.0000_-;\-* #,##0.0000_-;_-* \-_-;_-@_-"/>
    <numFmt numFmtId="204" formatCode="0.00&quot; %&quot;"/>
    <numFmt numFmtId="205" formatCode="_-* #,##0.00_-;\-* #,##0.00_-;_-* \-_-;_-@_-"/>
    <numFmt numFmtId="206" formatCode="0.000000000000000000000"/>
    <numFmt numFmtId="207" formatCode="_-* #,##0.0_-;\-* #,##0.0_-;_-* \-_-;_-@_-"/>
    <numFmt numFmtId="208" formatCode="#,###.00&quot;  &quot;"/>
  </numFmts>
  <fonts count="118">
    <font>
      <sz val="14"/>
      <name val="Cordia New"/>
      <charset val="222"/>
    </font>
    <font>
      <sz val="14"/>
      <name val="SV Rojchana"/>
    </font>
    <font>
      <sz val="11"/>
      <color indexed="8"/>
      <name val="Calibri"/>
      <family val="2"/>
      <charset val="222"/>
    </font>
    <font>
      <sz val="14"/>
      <color indexed="8"/>
      <name val="EucrosiaUPC"/>
      <family val="2"/>
      <charset val="222"/>
    </font>
    <font>
      <sz val="11"/>
      <color indexed="9"/>
      <name val="Calibri"/>
      <family val="2"/>
      <charset val="222"/>
    </font>
    <font>
      <sz val="14"/>
      <color indexed="9"/>
      <name val="EucrosiaUPC"/>
      <family val="2"/>
      <charset val="222"/>
    </font>
    <font>
      <sz val="10"/>
      <name val="Arial"/>
      <family val="2"/>
    </font>
    <font>
      <sz val="11"/>
      <name val="??"/>
      <family val="1"/>
    </font>
    <font>
      <sz val="12"/>
      <name val="Arial"/>
      <family val="2"/>
    </font>
    <font>
      <b/>
      <i/>
      <sz val="24"/>
      <color indexed="49"/>
      <name val="Arial Narrow"/>
      <family val="2"/>
    </font>
    <font>
      <sz val="11"/>
      <color indexed="20"/>
      <name val="Calibri"/>
      <family val="2"/>
      <charset val="222"/>
    </font>
    <font>
      <sz val="12"/>
      <name val="Times New Roman"/>
      <family val="1"/>
    </font>
    <font>
      <sz val="12"/>
      <name val="????"/>
      <charset val="136"/>
    </font>
    <font>
      <sz val="16"/>
      <name val="DilleniaUPC"/>
      <family val="1"/>
    </font>
    <font>
      <b/>
      <sz val="11"/>
      <color indexed="52"/>
      <name val="Calibri"/>
      <family val="2"/>
      <charset val="222"/>
    </font>
    <font>
      <b/>
      <sz val="11"/>
      <color indexed="9"/>
      <name val="Calibri"/>
      <family val="2"/>
      <charset val="222"/>
    </font>
    <font>
      <sz val="10"/>
      <color indexed="8"/>
      <name val="Arial"/>
      <family val="2"/>
    </font>
    <font>
      <b/>
      <sz val="14"/>
      <name val="AngsanaUPC"/>
      <family val="1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sz val="11"/>
      <color indexed="62"/>
      <name val="Calibri"/>
      <family val="2"/>
      <charset val="222"/>
    </font>
    <font>
      <sz val="11"/>
      <color indexed="52"/>
      <name val="Calibri"/>
      <family val="2"/>
      <charset val="222"/>
    </font>
    <font>
      <sz val="11"/>
      <color indexed="60"/>
      <name val="Calibri"/>
      <family val="2"/>
      <charset val="222"/>
    </font>
    <font>
      <sz val="7"/>
      <name val="Small Fonts"/>
      <family val="2"/>
    </font>
    <font>
      <sz val="14"/>
      <name val="Cordia New"/>
      <family val="2"/>
    </font>
    <font>
      <b/>
      <sz val="11"/>
      <color indexed="63"/>
      <name val="Calibri"/>
      <family val="2"/>
      <charset val="222"/>
    </font>
    <font>
      <b/>
      <i/>
      <sz val="18"/>
      <color indexed="28"/>
      <name val="AngsanaUPC"/>
      <family val="1"/>
    </font>
    <font>
      <b/>
      <sz val="18"/>
      <color indexed="56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b/>
      <sz val="14"/>
      <color indexed="52"/>
      <name val="EucrosiaUPC"/>
      <family val="2"/>
      <charset val="222"/>
    </font>
    <font>
      <i/>
      <sz val="14"/>
      <color indexed="23"/>
      <name val="EucrosiaUPC"/>
      <family val="2"/>
      <charset val="222"/>
    </font>
    <font>
      <sz val="14"/>
      <color indexed="10"/>
      <name val="EucrosiaUPC"/>
      <family val="2"/>
      <charset val="222"/>
    </font>
    <font>
      <sz val="14"/>
      <color indexed="17"/>
      <name val="EucrosiaUPC"/>
      <family val="2"/>
      <charset val="222"/>
    </font>
    <font>
      <sz val="14"/>
      <name val="AngsanaUPC"/>
      <family val="1"/>
    </font>
    <font>
      <sz val="14"/>
      <name val="AngsanaUPC"/>
      <family val="1"/>
      <charset val="222"/>
    </font>
    <font>
      <sz val="14"/>
      <color indexed="60"/>
      <name val="EucrosiaUPC"/>
      <family val="2"/>
      <charset val="222"/>
    </font>
    <font>
      <sz val="14"/>
      <color indexed="62"/>
      <name val="EucrosiaUPC"/>
      <family val="2"/>
      <charset val="222"/>
    </font>
    <font>
      <b/>
      <sz val="14"/>
      <color indexed="8"/>
      <name val="EucrosiaUPC"/>
      <family val="2"/>
      <charset val="222"/>
    </font>
    <font>
      <b/>
      <sz val="15"/>
      <color indexed="56"/>
      <name val="EucrosiaUPC"/>
      <family val="2"/>
      <charset val="222"/>
    </font>
    <font>
      <b/>
      <sz val="13"/>
      <color indexed="56"/>
      <name val="EucrosiaUPC"/>
      <family val="2"/>
      <charset val="222"/>
    </font>
    <font>
      <b/>
      <sz val="11"/>
      <color indexed="56"/>
      <name val="EucrosiaUPC"/>
      <family val="2"/>
      <charset val="222"/>
    </font>
    <font>
      <b/>
      <sz val="14"/>
      <color indexed="9"/>
      <name val="EucrosiaUPC"/>
      <family val="2"/>
      <charset val="222"/>
    </font>
    <font>
      <sz val="14"/>
      <color indexed="52"/>
      <name val="EucrosiaUPC"/>
      <family val="2"/>
      <charset val="222"/>
    </font>
    <font>
      <sz val="14"/>
      <color indexed="20"/>
      <name val="EucrosiaUPC"/>
      <family val="2"/>
      <charset val="222"/>
    </font>
    <font>
      <b/>
      <sz val="14"/>
      <color indexed="63"/>
      <name val="EucrosiaUPC"/>
      <family val="2"/>
      <charset val="222"/>
    </font>
    <font>
      <b/>
      <sz val="16"/>
      <name val="Cordia New"/>
      <family val="2"/>
    </font>
    <font>
      <b/>
      <sz val="14"/>
      <name val="Cordia New"/>
      <family val="2"/>
    </font>
    <font>
      <sz val="14"/>
      <name val="CordiaUPC"/>
      <family val="2"/>
      <charset val="222"/>
    </font>
    <font>
      <b/>
      <sz val="35"/>
      <name val="CordiaUPC"/>
      <family val="2"/>
      <charset val="222"/>
    </font>
    <font>
      <sz val="30"/>
      <name val="CordiaUPC"/>
      <family val="2"/>
      <charset val="222"/>
    </font>
    <font>
      <b/>
      <sz val="30"/>
      <name val="CordiaUPC"/>
      <family val="2"/>
      <charset val="222"/>
    </font>
    <font>
      <b/>
      <sz val="25"/>
      <name val="CordiaUPC"/>
      <family val="2"/>
      <charset val="222"/>
    </font>
    <font>
      <b/>
      <sz val="14"/>
      <name val="CordiaUPC"/>
      <family val="2"/>
      <charset val="222"/>
    </font>
    <font>
      <sz val="15"/>
      <name val="Browallia New"/>
      <family val="2"/>
    </font>
    <font>
      <b/>
      <sz val="15"/>
      <name val="Browallia New"/>
      <family val="2"/>
    </font>
    <font>
      <sz val="12"/>
      <name val="AngsanaUPC"/>
      <family val="1"/>
      <charset val="222"/>
    </font>
    <font>
      <sz val="20"/>
      <color indexed="10"/>
      <name val="AngsanaUPC"/>
      <family val="1"/>
      <charset val="222"/>
    </font>
    <font>
      <b/>
      <sz val="20"/>
      <color indexed="10"/>
      <name val="AngsanaUPC"/>
      <family val="1"/>
      <charset val="222"/>
    </font>
    <font>
      <b/>
      <sz val="18"/>
      <color indexed="18"/>
      <name val="IrisUPC"/>
      <family val="2"/>
      <charset val="222"/>
    </font>
    <font>
      <b/>
      <sz val="18"/>
      <color indexed="18"/>
      <name val="EucrosiaUPC"/>
      <family val="1"/>
      <charset val="222"/>
    </font>
    <font>
      <b/>
      <sz val="18"/>
      <name val="IrisUPC"/>
      <family val="2"/>
      <charset val="222"/>
    </font>
    <font>
      <b/>
      <sz val="16"/>
      <name val="AngsanaUPC"/>
      <family val="1"/>
      <charset val="222"/>
    </font>
    <font>
      <b/>
      <sz val="14"/>
      <color indexed="12"/>
      <name val="AngsanaUPC"/>
      <family val="1"/>
      <charset val="222"/>
    </font>
    <font>
      <b/>
      <sz val="18"/>
      <color indexed="12"/>
      <name val="AngsanaUPC"/>
      <family val="1"/>
      <charset val="222"/>
    </font>
    <font>
      <b/>
      <sz val="18"/>
      <name val="AngsanaUPC"/>
      <family val="1"/>
      <charset val="222"/>
    </font>
    <font>
      <sz val="18"/>
      <name val="AngsanaUPC"/>
      <family val="1"/>
      <charset val="222"/>
    </font>
    <font>
      <b/>
      <sz val="18"/>
      <color indexed="60"/>
      <name val="AngsanaUPC"/>
      <family val="1"/>
      <charset val="222"/>
    </font>
    <font>
      <sz val="14"/>
      <color indexed="60"/>
      <name val="AngsanaUPC"/>
      <family val="1"/>
      <charset val="222"/>
    </font>
    <font>
      <b/>
      <sz val="20"/>
      <color indexed="60"/>
      <name val="AngsanaUPC"/>
      <family val="1"/>
      <charset val="222"/>
    </font>
    <font>
      <b/>
      <sz val="16"/>
      <color indexed="16"/>
      <name val="AngsanaUPC"/>
      <family val="1"/>
      <charset val="222"/>
    </font>
    <font>
      <b/>
      <sz val="22"/>
      <color indexed="10"/>
      <name val="AngsanaUPC"/>
      <family val="1"/>
      <charset val="222"/>
    </font>
    <font>
      <sz val="16"/>
      <name val="AngsanaUPC"/>
      <family val="1"/>
      <charset val="222"/>
    </font>
    <font>
      <sz val="16"/>
      <color indexed="10"/>
      <name val="AngsanaUPC"/>
      <family val="1"/>
      <charset val="222"/>
    </font>
    <font>
      <b/>
      <sz val="15"/>
      <name val="AngsanaUPC"/>
      <family val="1"/>
      <charset val="222"/>
    </font>
    <font>
      <sz val="16"/>
      <color indexed="12"/>
      <name val="AngsanaUPC"/>
      <family val="1"/>
      <charset val="222"/>
    </font>
    <font>
      <sz val="16"/>
      <color indexed="20"/>
      <name val="AngsanaUPC"/>
      <family val="1"/>
      <charset val="222"/>
    </font>
    <font>
      <sz val="16"/>
      <color indexed="17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color indexed="10"/>
      <name val="AngsanaUPC"/>
      <family val="1"/>
      <charset val="222"/>
    </font>
    <font>
      <b/>
      <sz val="16"/>
      <color indexed="17"/>
      <name val="AngsanaUPC"/>
      <family val="1"/>
      <charset val="222"/>
    </font>
    <font>
      <b/>
      <sz val="16"/>
      <color indexed="8"/>
      <name val="AngsanaUPC"/>
      <family val="1"/>
      <charset val="222"/>
    </font>
    <font>
      <b/>
      <sz val="16"/>
      <color indexed="10"/>
      <name val="AngsanaUPC"/>
      <family val="1"/>
      <charset val="222"/>
    </font>
    <font>
      <b/>
      <sz val="16"/>
      <color indexed="12"/>
      <name val="AngsanaUPC"/>
      <family val="1"/>
      <charset val="222"/>
    </font>
    <font>
      <sz val="14"/>
      <color indexed="12"/>
      <name val="AngsanaUPC"/>
      <family val="1"/>
      <charset val="222"/>
    </font>
    <font>
      <sz val="14"/>
      <color indexed="20"/>
      <name val="AngsanaUPC"/>
      <family val="1"/>
      <charset val="222"/>
    </font>
    <font>
      <sz val="14"/>
      <color indexed="17"/>
      <name val="AngsanaUPC"/>
      <family val="1"/>
      <charset val="222"/>
    </font>
    <font>
      <sz val="14"/>
      <color indexed="8"/>
      <name val="AngsanaUPC"/>
      <family val="1"/>
      <charset val="222"/>
    </font>
    <font>
      <sz val="14"/>
      <name val="Cordia New"/>
      <family val="2"/>
    </font>
    <font>
      <b/>
      <sz val="16"/>
      <name val="CordiaUPC"/>
      <family val="2"/>
      <charset val="222"/>
    </font>
    <font>
      <b/>
      <u val="singleAccounting"/>
      <sz val="14"/>
      <name val="Cordia New"/>
      <family val="2"/>
    </font>
    <font>
      <b/>
      <sz val="22"/>
      <name val="CordiaUPC"/>
      <family val="2"/>
    </font>
    <font>
      <sz val="14"/>
      <name val="Cordia New"/>
      <family val="2"/>
    </font>
    <font>
      <u/>
      <sz val="14"/>
      <name val="Cordia New"/>
      <family val="2"/>
    </font>
    <font>
      <b/>
      <sz val="20"/>
      <name val="CordiaUPC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indexed="20"/>
      <name val="TH SarabunPSK"/>
      <family val="2"/>
    </font>
    <font>
      <b/>
      <sz val="16"/>
      <color indexed="12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0070C0"/>
      <name val="TH SarabunPSK"/>
      <family val="2"/>
    </font>
    <font>
      <b/>
      <sz val="16"/>
      <color rgb="FF7030A0"/>
      <name val="TH SarabunPSK"/>
      <family val="2"/>
    </font>
    <font>
      <b/>
      <sz val="11"/>
      <name val="TH SarabunPSK"/>
      <family val="2"/>
    </font>
    <font>
      <u/>
      <sz val="16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u val="singleAccounting"/>
      <sz val="15"/>
      <name val="TH SarabunPSK"/>
      <family val="2"/>
    </font>
    <font>
      <b/>
      <u val="singleAccounting"/>
      <sz val="14"/>
      <name val="TH SarabunPSK"/>
      <family val="2"/>
    </font>
  </fonts>
  <fills count="2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</borders>
  <cellStyleXfs count="164">
    <xf numFmtId="0" fontId="0" fillId="0" borderId="0"/>
    <xf numFmtId="0" fontId="1" fillId="0" borderId="0">
      <alignment vertical="center"/>
    </xf>
    <xf numFmtId="187" fontId="94" fillId="0" borderId="0" applyFill="0" applyBorder="0" applyAlignment="0" applyProtection="0"/>
    <xf numFmtId="188" fontId="94" fillId="0" borderId="0" applyFill="0" applyBorder="0" applyAlignment="0" applyProtection="0"/>
    <xf numFmtId="189" fontId="94" fillId="0" borderId="0" applyFill="0" applyBorder="0" applyAlignment="0" applyProtection="0"/>
    <xf numFmtId="190" fontId="94" fillId="0" borderId="0" applyFill="0" applyBorder="0" applyAlignment="0" applyProtection="0"/>
    <xf numFmtId="4" fontId="94" fillId="0" borderId="0" applyFill="0" applyBorder="0" applyAlignment="0" applyProtection="0"/>
    <xf numFmtId="191" fontId="94" fillId="0" borderId="0" applyFill="0" applyBorder="0" applyAlignment="0" applyProtection="0"/>
    <xf numFmtId="192" fontId="94" fillId="0" borderId="0" applyFill="0" applyBorder="0" applyAlignment="0" applyProtection="0"/>
    <xf numFmtId="190" fontId="94" fillId="0" borderId="0" applyFill="0" applyBorder="0" applyAlignment="0" applyProtection="0"/>
    <xf numFmtId="38" fontId="94" fillId="0" borderId="0" applyFill="0" applyBorder="0" applyAlignment="0" applyProtection="0"/>
    <xf numFmtId="40" fontId="94" fillId="0" borderId="0" applyFill="0" applyBorder="0" applyAlignment="0" applyProtection="0"/>
    <xf numFmtId="0" fontId="7" fillId="0" borderId="0"/>
    <xf numFmtId="0" fontId="8" fillId="0" borderId="0"/>
    <xf numFmtId="9" fontId="6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94" fillId="0" borderId="0" applyNumberFormat="0" applyBorder="0" applyAlignment="0" applyProtection="0"/>
    <xf numFmtId="0" fontId="9" fillId="16" borderId="1">
      <alignment horizontal="center" vertical="top"/>
    </xf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4" borderId="0" applyNumberFormat="0" applyBorder="0" applyAlignment="0" applyProtection="0"/>
    <xf numFmtId="0" fontId="6" fillId="0" borderId="0" applyFill="0" applyBorder="0" applyAlignment="0"/>
    <xf numFmtId="193" fontId="6" fillId="0" borderId="0" applyFill="0" applyBorder="0" applyAlignment="0"/>
    <xf numFmtId="0" fontId="11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3" fillId="0" borderId="0" applyFill="0" applyBorder="0" applyAlignment="0"/>
    <xf numFmtId="194" fontId="13" fillId="0" borderId="0" applyFill="0" applyBorder="0" applyAlignment="0"/>
    <xf numFmtId="193" fontId="6" fillId="0" borderId="0" applyFill="0" applyBorder="0" applyAlignment="0"/>
    <xf numFmtId="0" fontId="14" fillId="16" borderId="2" applyNumberFormat="0" applyAlignment="0" applyProtection="0"/>
    <xf numFmtId="0" fontId="15" fillId="21" borderId="3" applyNumberFormat="0" applyAlignment="0" applyProtection="0"/>
    <xf numFmtId="0" fontId="94" fillId="0" borderId="0" applyFill="0" applyBorder="0" applyAlignment="0" applyProtection="0"/>
    <xf numFmtId="195" fontId="94" fillId="0" borderId="0" applyFill="0" applyBorder="0" applyAlignment="0" applyProtection="0"/>
    <xf numFmtId="195" fontId="29" fillId="0" borderId="0" applyFill="0" applyBorder="0" applyAlignment="0" applyProtection="0"/>
    <xf numFmtId="0" fontId="9" fillId="16" borderId="1">
      <alignment horizontal="center" vertical="top"/>
    </xf>
    <xf numFmtId="193" fontId="94" fillId="0" borderId="0" applyFill="0" applyBorder="0" applyAlignment="0" applyProtection="0"/>
    <xf numFmtId="14" fontId="16" fillId="0" borderId="0" applyFill="0" applyBorder="0" applyAlignment="0"/>
    <xf numFmtId="15" fontId="17" fillId="6" borderId="0">
      <alignment horizontal="center"/>
    </xf>
    <xf numFmtId="0" fontId="13" fillId="0" borderId="0" applyFill="0" applyBorder="0" applyAlignment="0"/>
    <xf numFmtId="193" fontId="6" fillId="0" borderId="0" applyFill="0" applyBorder="0" applyAlignment="0"/>
    <xf numFmtId="0" fontId="13" fillId="0" borderId="0" applyFill="0" applyBorder="0" applyAlignment="0"/>
    <xf numFmtId="194" fontId="13" fillId="0" borderId="0" applyFill="0" applyBorder="0" applyAlignment="0"/>
    <xf numFmtId="193" fontId="6" fillId="0" borderId="0" applyFill="0" applyBorder="0" applyAlignment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16" borderId="0" applyNumberFormat="0" applyBorder="0" applyAlignment="0" applyProtection="0"/>
    <xf numFmtId="0" fontId="21" fillId="0" borderId="4" applyNumberFormat="0" applyAlignment="0" applyProtection="0"/>
    <xf numFmtId="0" fontId="21" fillId="0" borderId="5">
      <alignment horizontal="left" vertical="center"/>
    </xf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2" applyNumberFormat="0" applyAlignment="0" applyProtection="0"/>
    <xf numFmtId="0" fontId="20" fillId="22" borderId="0" applyNumberFormat="0" applyBorder="0" applyAlignment="0" applyProtection="0"/>
    <xf numFmtId="0" fontId="13" fillId="0" borderId="0" applyFill="0" applyBorder="0" applyAlignment="0"/>
    <xf numFmtId="193" fontId="6" fillId="0" borderId="0" applyFill="0" applyBorder="0" applyAlignment="0"/>
    <xf numFmtId="0" fontId="13" fillId="0" borderId="0" applyFill="0" applyBorder="0" applyAlignment="0"/>
    <xf numFmtId="194" fontId="13" fillId="0" borderId="0" applyFill="0" applyBorder="0" applyAlignment="0"/>
    <xf numFmtId="193" fontId="6" fillId="0" borderId="0" applyFill="0" applyBorder="0" applyAlignment="0"/>
    <xf numFmtId="0" fontId="26" fillId="0" borderId="9" applyNumberFormat="0" applyFill="0" applyAlignment="0" applyProtection="0"/>
    <xf numFmtId="0" fontId="27" fillId="23" borderId="0" applyNumberFormat="0" applyBorder="0" applyAlignment="0" applyProtection="0"/>
    <xf numFmtId="37" fontId="28" fillId="0" borderId="0"/>
    <xf numFmtId="196" fontId="11" fillId="0" borderId="0"/>
    <xf numFmtId="0" fontId="29" fillId="0" borderId="0" applyNumberFormat="0"/>
    <xf numFmtId="0" fontId="29" fillId="0" borderId="0"/>
    <xf numFmtId="0" fontId="29" fillId="0" borderId="0"/>
    <xf numFmtId="0" fontId="94" fillId="22" borderId="10" applyNumberFormat="0" applyAlignment="0" applyProtection="0"/>
    <xf numFmtId="0" fontId="30" fillId="16" borderId="11" applyNumberFormat="0" applyAlignment="0" applyProtection="0"/>
    <xf numFmtId="0" fontId="94" fillId="0" borderId="0" applyFill="0" applyBorder="0" applyAlignment="0" applyProtection="0"/>
    <xf numFmtId="0" fontId="94" fillId="0" borderId="0" applyFill="0" applyBorder="0" applyAlignment="0" applyProtection="0"/>
    <xf numFmtId="0" fontId="94" fillId="0" borderId="0" applyFill="0" applyBorder="0" applyAlignment="0" applyProtection="0"/>
    <xf numFmtId="0" fontId="94" fillId="0" borderId="0" applyFill="0" applyBorder="0" applyAlignment="0" applyProtection="0"/>
    <xf numFmtId="10" fontId="94" fillId="0" borderId="0" applyFill="0" applyBorder="0" applyAlignment="0" applyProtection="0"/>
    <xf numFmtId="0" fontId="13" fillId="0" borderId="0" applyFill="0" applyBorder="0" applyAlignment="0"/>
    <xf numFmtId="193" fontId="6" fillId="0" borderId="0" applyFill="0" applyBorder="0" applyAlignment="0"/>
    <xf numFmtId="0" fontId="13" fillId="0" borderId="0" applyFill="0" applyBorder="0" applyAlignment="0"/>
    <xf numFmtId="194" fontId="13" fillId="0" borderId="0" applyFill="0" applyBorder="0" applyAlignment="0"/>
    <xf numFmtId="193" fontId="6" fillId="0" borderId="0" applyFill="0" applyBorder="0" applyAlignment="0"/>
    <xf numFmtId="0" fontId="31" fillId="2" borderId="0"/>
    <xf numFmtId="49" fontId="16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191" fontId="94" fillId="0" borderId="0" applyFill="0" applyBorder="0" applyAlignment="0" applyProtection="0"/>
    <xf numFmtId="197" fontId="94" fillId="0" borderId="0" applyFill="0" applyBorder="0" applyAlignment="0" applyProtection="0"/>
    <xf numFmtId="0" fontId="34" fillId="0" borderId="0" applyNumberFormat="0" applyFill="0" applyBorder="0" applyAlignment="0" applyProtection="0"/>
    <xf numFmtId="195" fontId="94" fillId="0" borderId="0" applyFill="0" applyBorder="0" applyAlignment="0" applyProtection="0"/>
    <xf numFmtId="195" fontId="94" fillId="0" borderId="0" applyFill="0" applyBorder="0" applyAlignment="0" applyProtection="0"/>
    <xf numFmtId="195" fontId="94" fillId="0" borderId="0" applyFill="0" applyBorder="0" applyAlignment="0" applyProtection="0"/>
    <xf numFmtId="195" fontId="94" fillId="0" borderId="0" applyFill="0" applyBorder="0" applyAlignment="0" applyProtection="0"/>
    <xf numFmtId="195" fontId="29" fillId="0" borderId="0" applyFill="0" applyBorder="0" applyAlignment="0" applyProtection="0"/>
    <xf numFmtId="201" fontId="29" fillId="0" borderId="0" applyFill="0" applyBorder="0" applyAlignment="0" applyProtection="0"/>
    <xf numFmtId="0" fontId="47" fillId="21" borderId="3" applyNumberFormat="0" applyAlignment="0" applyProtection="0"/>
    <xf numFmtId="0" fontId="48" fillId="0" borderId="9" applyNumberFormat="0" applyFill="0" applyAlignment="0" applyProtection="0"/>
    <xf numFmtId="0" fontId="49" fillId="4" borderId="0" applyNumberFormat="0" applyBorder="0" applyAlignment="0" applyProtection="0"/>
    <xf numFmtId="0" fontId="50" fillId="16" borderId="11" applyNumberFormat="0" applyAlignment="0" applyProtection="0"/>
    <xf numFmtId="0" fontId="35" fillId="16" borderId="2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9" fillId="0" borderId="0"/>
    <xf numFmtId="0" fontId="40" fillId="0" borderId="0"/>
    <xf numFmtId="0" fontId="39" fillId="0" borderId="0"/>
    <xf numFmtId="0" fontId="29" fillId="0" borderId="0"/>
    <xf numFmtId="0" fontId="39" fillId="0" borderId="0"/>
    <xf numFmtId="0" fontId="94" fillId="0" borderId="0" applyNumberFormat="0"/>
    <xf numFmtId="0" fontId="42" fillId="7" borderId="2" applyNumberFormat="0" applyAlignment="0" applyProtection="0"/>
    <xf numFmtId="0" fontId="41" fillId="23" borderId="0" applyNumberFormat="0" applyBorder="0" applyAlignment="0" applyProtection="0"/>
    <xf numFmtId="0" fontId="43" fillId="0" borderId="12" applyNumberFormat="0" applyFill="0" applyAlignment="0" applyProtection="0"/>
    <xf numFmtId="0" fontId="6" fillId="0" borderId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94" fillId="22" borderId="10" applyNumberFormat="0" applyAlignment="0" applyProtection="0"/>
    <xf numFmtId="0" fontId="44" fillId="0" borderId="6" applyNumberFormat="0" applyFill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6" fillId="0" borderId="0" applyNumberFormat="0" applyFill="0" applyBorder="0" applyAlignment="0" applyProtection="0"/>
    <xf numFmtId="9" fontId="98" fillId="0" borderId="0" applyFont="0" applyFill="0" applyBorder="0" applyAlignment="0" applyProtection="0"/>
    <xf numFmtId="0" fontId="29" fillId="0" borderId="0"/>
  </cellStyleXfs>
  <cellXfs count="505">
    <xf numFmtId="0" fontId="0" fillId="0" borderId="0" xfId="0"/>
    <xf numFmtId="0" fontId="53" fillId="0" borderId="0" xfId="146" applyNumberFormat="1" applyFont="1" applyAlignment="1">
      <alignment horizontal="center" vertical="center"/>
    </xf>
    <xf numFmtId="0" fontId="53" fillId="0" borderId="0" xfId="146" applyNumberFormat="1" applyFont="1" applyAlignment="1">
      <alignment vertical="center"/>
    </xf>
    <xf numFmtId="4" fontId="53" fillId="0" borderId="0" xfId="146" applyNumberFormat="1" applyFont="1" applyAlignment="1">
      <alignment vertical="center"/>
    </xf>
    <xf numFmtId="195" fontId="53" fillId="0" borderId="0" xfId="126" applyFont="1" applyFill="1" applyBorder="1" applyAlignment="1" applyProtection="1">
      <alignment vertical="center"/>
    </xf>
    <xf numFmtId="195" fontId="53" fillId="0" borderId="0" xfId="146" applyNumberFormat="1" applyFont="1" applyAlignment="1">
      <alignment vertical="center"/>
    </xf>
    <xf numFmtId="0" fontId="94" fillId="0" borderId="0" xfId="146" applyNumberFormat="1" applyAlignment="1">
      <alignment vertical="center"/>
    </xf>
    <xf numFmtId="0" fontId="94" fillId="0" borderId="0" xfId="146" applyNumberFormat="1"/>
    <xf numFmtId="0" fontId="55" fillId="0" borderId="0" xfId="146" applyNumberFormat="1" applyFont="1" applyAlignment="1">
      <alignment vertical="center"/>
    </xf>
    <xf numFmtId="0" fontId="55" fillId="0" borderId="0" xfId="146" applyNumberFormat="1" applyFont="1"/>
    <xf numFmtId="0" fontId="57" fillId="0" borderId="0" xfId="146" applyNumberFormat="1" applyFont="1" applyAlignment="1">
      <alignment horizontal="center" vertical="center"/>
    </xf>
    <xf numFmtId="0" fontId="57" fillId="0" borderId="0" xfId="146" applyNumberFormat="1" applyFont="1" applyAlignment="1">
      <alignment vertical="center"/>
    </xf>
    <xf numFmtId="195" fontId="57" fillId="0" borderId="0" xfId="126" applyFont="1" applyFill="1" applyBorder="1" applyAlignment="1" applyProtection="1">
      <alignment vertical="center"/>
    </xf>
    <xf numFmtId="195" fontId="57" fillId="0" borderId="0" xfId="126" applyFont="1" applyFill="1" applyBorder="1" applyAlignment="1" applyProtection="1">
      <alignment horizontal="left" vertical="center"/>
    </xf>
    <xf numFmtId="195" fontId="57" fillId="0" borderId="0" xfId="146" applyNumberFormat="1" applyFont="1" applyAlignment="1">
      <alignment vertical="center"/>
    </xf>
    <xf numFmtId="0" fontId="57" fillId="0" borderId="0" xfId="146" applyNumberFormat="1" applyFont="1"/>
    <xf numFmtId="0" fontId="58" fillId="0" borderId="0" xfId="146" applyNumberFormat="1" applyFont="1" applyAlignment="1">
      <alignment vertical="center"/>
    </xf>
    <xf numFmtId="0" fontId="40" fillId="0" borderId="0" xfId="142"/>
    <xf numFmtId="0" fontId="60" fillId="0" borderId="0" xfId="142" applyFont="1" applyAlignment="1">
      <alignment horizontal="center"/>
    </xf>
    <xf numFmtId="0" fontId="61" fillId="0" borderId="0" xfId="142" applyFont="1" applyAlignment="1">
      <alignment horizontal="center"/>
    </xf>
    <xf numFmtId="0" fontId="62" fillId="0" borderId="0" xfId="142" applyFont="1"/>
    <xf numFmtId="0" fontId="63" fillId="0" borderId="0" xfId="142" applyFont="1"/>
    <xf numFmtId="0" fontId="66" fillId="0" borderId="0" xfId="142" applyFont="1" applyAlignment="1">
      <alignment horizontal="center"/>
    </xf>
    <xf numFmtId="0" fontId="67" fillId="0" borderId="0" xfId="142" applyFont="1"/>
    <xf numFmtId="0" fontId="40" fillId="0" borderId="0" xfId="142" applyAlignment="1">
      <alignment horizontal="center"/>
    </xf>
    <xf numFmtId="0" fontId="68" fillId="0" borderId="0" xfId="142" applyFont="1"/>
    <xf numFmtId="0" fontId="69" fillId="0" borderId="0" xfId="142" applyFont="1"/>
    <xf numFmtId="195" fontId="69" fillId="0" borderId="0" xfId="142" applyNumberFormat="1" applyFont="1"/>
    <xf numFmtId="0" fontId="70" fillId="0" borderId="0" xfId="142" applyFont="1"/>
    <xf numFmtId="0" fontId="71" fillId="0" borderId="0" xfId="142" applyFont="1"/>
    <xf numFmtId="0" fontId="72" fillId="0" borderId="0" xfId="142" applyFont="1"/>
    <xf numFmtId="0" fontId="73" fillId="0" borderId="0" xfId="142" applyFont="1"/>
    <xf numFmtId="195" fontId="74" fillId="2" borderId="21" xfId="142" applyNumberFormat="1" applyFont="1" applyFill="1" applyBorder="1"/>
    <xf numFmtId="0" fontId="71" fillId="0" borderId="0" xfId="142" applyFont="1" applyAlignment="1">
      <alignment horizontal="right"/>
    </xf>
    <xf numFmtId="0" fontId="71" fillId="0" borderId="0" xfId="142" applyFont="1" applyAlignment="1">
      <alignment horizontal="center"/>
    </xf>
    <xf numFmtId="0" fontId="75" fillId="0" borderId="0" xfId="142" applyFont="1"/>
    <xf numFmtId="0" fontId="40" fillId="0" borderId="0" xfId="142" applyAlignment="1">
      <alignment horizontal="right"/>
    </xf>
    <xf numFmtId="0" fontId="77" fillId="0" borderId="0" xfId="142" applyFont="1"/>
    <xf numFmtId="0" fontId="77" fillId="0" borderId="0" xfId="142" applyFont="1" applyAlignment="1">
      <alignment horizontal="right"/>
    </xf>
    <xf numFmtId="0" fontId="77" fillId="0" borderId="0" xfId="142" applyFont="1" applyAlignment="1">
      <alignment horizontal="center"/>
    </xf>
    <xf numFmtId="0" fontId="70" fillId="0" borderId="13" xfId="142" applyFont="1" applyBorder="1" applyAlignment="1">
      <alignment horizontal="center"/>
    </xf>
    <xf numFmtId="0" fontId="70" fillId="0" borderId="13" xfId="142" applyFont="1" applyBorder="1" applyAlignment="1">
      <alignment horizontal="right"/>
    </xf>
    <xf numFmtId="0" fontId="70" fillId="0" borderId="13" xfId="142" applyFont="1" applyBorder="1"/>
    <xf numFmtId="0" fontId="79" fillId="0" borderId="0" xfId="142" applyFont="1"/>
    <xf numFmtId="0" fontId="70" fillId="0" borderId="0" xfId="142" applyFont="1" applyAlignment="1">
      <alignment horizontal="center"/>
    </xf>
    <xf numFmtId="0" fontId="71" fillId="0" borderId="0" xfId="142" applyFont="1" applyAlignment="1">
      <alignment horizontal="center" vertical="center"/>
    </xf>
    <xf numFmtId="0" fontId="83" fillId="0" borderId="0" xfId="142" applyFont="1"/>
    <xf numFmtId="0" fontId="83" fillId="0" borderId="0" xfId="142" applyFont="1" applyAlignment="1">
      <alignment horizontal="right"/>
    </xf>
    <xf numFmtId="0" fontId="83" fillId="0" borderId="0" xfId="142" applyFont="1" applyAlignment="1">
      <alignment horizontal="center"/>
    </xf>
    <xf numFmtId="199" fontId="85" fillId="0" borderId="0" xfId="142" applyNumberFormat="1" applyFont="1"/>
    <xf numFmtId="0" fontId="85" fillId="0" borderId="0" xfId="142" applyFont="1"/>
    <xf numFmtId="200" fontId="86" fillId="0" borderId="13" xfId="142" applyNumberFormat="1" applyFont="1" applyBorder="1" applyAlignment="1">
      <alignment horizontal="center"/>
    </xf>
    <xf numFmtId="0" fontId="67" fillId="0" borderId="13" xfId="142" applyFont="1" applyBorder="1" applyAlignment="1">
      <alignment horizontal="center"/>
    </xf>
    <xf numFmtId="200" fontId="87" fillId="0" borderId="13" xfId="142" applyNumberFormat="1" applyFont="1" applyBorder="1" applyAlignment="1">
      <alignment horizontal="center"/>
    </xf>
    <xf numFmtId="0" fontId="67" fillId="0" borderId="13" xfId="142" applyFont="1" applyBorder="1" applyAlignment="1">
      <alignment horizontal="right"/>
    </xf>
    <xf numFmtId="0" fontId="67" fillId="0" borderId="13" xfId="142" applyFont="1" applyBorder="1"/>
    <xf numFmtId="205" fontId="88" fillId="0" borderId="13" xfId="142" applyNumberFormat="1" applyFont="1" applyBorder="1" applyAlignment="1">
      <alignment horizontal="center"/>
    </xf>
    <xf numFmtId="195" fontId="89" fillId="0" borderId="13" xfId="129" applyFont="1" applyFill="1" applyBorder="1" applyAlignment="1" applyProtection="1">
      <alignment horizontal="center"/>
    </xf>
    <xf numFmtId="0" fontId="40" fillId="0" borderId="0" xfId="142" applyAlignment="1">
      <alignment horizontal="left"/>
    </xf>
    <xf numFmtId="199" fontId="40" fillId="0" borderId="0" xfId="142" applyNumberFormat="1" applyAlignment="1">
      <alignment horizontal="left"/>
    </xf>
    <xf numFmtId="200" fontId="82" fillId="0" borderId="0" xfId="142" applyNumberFormat="1" applyFont="1" applyAlignment="1">
      <alignment horizontal="center"/>
    </xf>
    <xf numFmtId="195" fontId="81" fillId="0" borderId="0" xfId="129" applyFont="1" applyFill="1" applyBorder="1" applyAlignment="1" applyProtection="1">
      <alignment horizontal="center"/>
    </xf>
    <xf numFmtId="195" fontId="80" fillId="0" borderId="0" xfId="129" applyFont="1" applyFill="1" applyBorder="1" applyAlignment="1" applyProtection="1">
      <alignment horizontal="center"/>
    </xf>
    <xf numFmtId="2" fontId="80" fillId="0" borderId="0" xfId="142" applyNumberFormat="1" applyFont="1" applyAlignment="1">
      <alignment horizontal="center"/>
    </xf>
    <xf numFmtId="199" fontId="40" fillId="0" borderId="0" xfId="142" applyNumberFormat="1"/>
    <xf numFmtId="0" fontId="78" fillId="0" borderId="0" xfId="142" applyFont="1"/>
    <xf numFmtId="0" fontId="88" fillId="0" borderId="0" xfId="142" applyFont="1" applyAlignment="1">
      <alignment horizontal="center"/>
    </xf>
    <xf numFmtId="206" fontId="88" fillId="0" borderId="0" xfId="142" applyNumberFormat="1" applyFont="1" applyAlignment="1">
      <alignment horizontal="center"/>
    </xf>
    <xf numFmtId="200" fontId="67" fillId="0" borderId="0" xfId="142" applyNumberFormat="1" applyFont="1"/>
    <xf numFmtId="200" fontId="92" fillId="0" borderId="0" xfId="142" applyNumberFormat="1" applyFont="1" applyAlignment="1">
      <alignment horizontal="center"/>
    </xf>
    <xf numFmtId="200" fontId="93" fillId="0" borderId="0" xfId="142" applyNumberFormat="1" applyFont="1" applyAlignment="1">
      <alignment horizontal="center"/>
    </xf>
    <xf numFmtId="205" fontId="85" fillId="0" borderId="0" xfId="142" applyNumberFormat="1" applyFont="1" applyAlignment="1">
      <alignment horizontal="center"/>
    </xf>
    <xf numFmtId="195" fontId="90" fillId="0" borderId="0" xfId="128" applyFont="1" applyFill="1" applyBorder="1" applyAlignment="1" applyProtection="1">
      <alignment horizontal="center"/>
    </xf>
    <xf numFmtId="195" fontId="91" fillId="0" borderId="0" xfId="128" applyFont="1" applyFill="1" applyBorder="1" applyAlignment="1" applyProtection="1">
      <alignment horizontal="center"/>
    </xf>
    <xf numFmtId="0" fontId="79" fillId="0" borderId="0" xfId="142" applyFont="1" applyAlignment="1">
      <alignment vertical="center"/>
    </xf>
    <xf numFmtId="0" fontId="40" fillId="0" borderId="0" xfId="142" applyAlignment="1">
      <alignment horizontal="center" vertical="center"/>
    </xf>
    <xf numFmtId="200" fontId="92" fillId="0" borderId="0" xfId="142" applyNumberFormat="1" applyFont="1" applyAlignment="1">
      <alignment horizontal="center" vertical="center"/>
    </xf>
    <xf numFmtId="0" fontId="88" fillId="0" borderId="0" xfId="142" applyFont="1"/>
    <xf numFmtId="200" fontId="88" fillId="0" borderId="0" xfId="142" applyNumberFormat="1" applyFont="1" applyAlignment="1">
      <alignment horizontal="center"/>
    </xf>
    <xf numFmtId="0" fontId="67" fillId="0" borderId="0" xfId="142" applyFont="1" applyAlignment="1">
      <alignment horizontal="center"/>
    </xf>
    <xf numFmtId="0" fontId="67" fillId="0" borderId="0" xfId="142" applyFont="1" applyAlignment="1">
      <alignment horizontal="right"/>
    </xf>
    <xf numFmtId="198" fontId="3" fillId="0" borderId="0" xfId="128" applyNumberFormat="1" applyFont="1" applyFill="1" applyBorder="1" applyAlignment="1" applyProtection="1"/>
    <xf numFmtId="198" fontId="40" fillId="0" borderId="0" xfId="142" applyNumberFormat="1"/>
    <xf numFmtId="2" fontId="90" fillId="0" borderId="0" xfId="142" applyNumberFormat="1" applyFont="1" applyAlignment="1">
      <alignment horizontal="center"/>
    </xf>
    <xf numFmtId="2" fontId="91" fillId="0" borderId="0" xfId="142" applyNumberFormat="1" applyFont="1" applyAlignment="1">
      <alignment horizontal="center"/>
    </xf>
    <xf numFmtId="200" fontId="83" fillId="0" borderId="0" xfId="142" applyNumberFormat="1" applyFont="1"/>
    <xf numFmtId="0" fontId="95" fillId="0" borderId="0" xfId="146" applyNumberFormat="1" applyFont="1" applyAlignment="1">
      <alignment horizontal="center" vertical="center"/>
    </xf>
    <xf numFmtId="0" fontId="95" fillId="0" borderId="0" xfId="146" applyNumberFormat="1" applyFont="1" applyAlignment="1">
      <alignment vertical="center"/>
    </xf>
    <xf numFmtId="4" fontId="95" fillId="0" borderId="0" xfId="146" applyNumberFormat="1" applyFont="1" applyAlignment="1">
      <alignment vertical="center"/>
    </xf>
    <xf numFmtId="195" fontId="95" fillId="0" borderId="0" xfId="72" applyFont="1" applyFill="1" applyBorder="1" applyAlignment="1" applyProtection="1">
      <alignment vertical="center"/>
    </xf>
    <xf numFmtId="195" fontId="95" fillId="0" borderId="0" xfId="146" applyNumberFormat="1" applyFont="1" applyAlignment="1">
      <alignment vertical="center"/>
    </xf>
    <xf numFmtId="0" fontId="51" fillId="0" borderId="0" xfId="146" applyNumberFormat="1" applyFont="1" applyAlignment="1">
      <alignment vertical="center"/>
    </xf>
    <xf numFmtId="0" fontId="51" fillId="0" borderId="0" xfId="146" applyNumberFormat="1" applyFont="1"/>
    <xf numFmtId="195" fontId="52" fillId="2" borderId="31" xfId="126" applyFont="1" applyFill="1" applyBorder="1" applyAlignment="1">
      <alignment horizontal="center" vertical="center"/>
    </xf>
    <xf numFmtId="195" fontId="97" fillId="0" borderId="0" xfId="146" applyNumberFormat="1" applyFont="1" applyAlignment="1">
      <alignment vertical="center"/>
    </xf>
    <xf numFmtId="0" fontId="29" fillId="0" borderId="0" xfId="0" applyFont="1"/>
    <xf numFmtId="0" fontId="52" fillId="0" borderId="0" xfId="0" applyFont="1"/>
    <xf numFmtId="0" fontId="52" fillId="25" borderId="0" xfId="0" applyFont="1" applyFill="1"/>
    <xf numFmtId="0" fontId="0" fillId="25" borderId="0" xfId="0" applyFill="1"/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2" fillId="0" borderId="66" xfId="0" applyFont="1" applyBorder="1" applyAlignment="1">
      <alignment horizontal="center"/>
    </xf>
    <xf numFmtId="195" fontId="96" fillId="0" borderId="0" xfId="126" applyFont="1"/>
    <xf numFmtId="0" fontId="99" fillId="0" borderId="0" xfId="0" applyFont="1"/>
    <xf numFmtId="43" fontId="96" fillId="0" borderId="0" xfId="0" applyNumberFormat="1" applyFont="1"/>
    <xf numFmtId="195" fontId="57" fillId="0" borderId="0" xfId="126" applyFont="1" applyFill="1" applyBorder="1" applyAlignment="1" applyProtection="1">
      <alignment vertical="top"/>
    </xf>
    <xf numFmtId="43" fontId="0" fillId="0" borderId="0" xfId="0" applyNumberFormat="1"/>
    <xf numFmtId="195" fontId="94" fillId="0" borderId="0" xfId="126"/>
    <xf numFmtId="0" fontId="102" fillId="0" borderId="0" xfId="0" applyFont="1" applyAlignment="1">
      <alignment vertical="top"/>
    </xf>
    <xf numFmtId="0" fontId="102" fillId="0" borderId="0" xfId="0" applyFont="1"/>
    <xf numFmtId="0" fontId="103" fillId="0" borderId="0" xfId="0" applyFont="1" applyAlignment="1">
      <alignment vertical="top"/>
    </xf>
    <xf numFmtId="0" fontId="102" fillId="0" borderId="0" xfId="0" applyFont="1" applyAlignment="1" applyProtection="1">
      <alignment vertical="top"/>
      <protection hidden="1"/>
    </xf>
    <xf numFmtId="0" fontId="102" fillId="0" borderId="0" xfId="0" applyFont="1" applyAlignment="1">
      <alignment horizontal="left" vertical="top"/>
    </xf>
    <xf numFmtId="0" fontId="102" fillId="0" borderId="0" xfId="0" applyFont="1" applyAlignment="1" applyProtection="1">
      <alignment horizontal="center" vertical="top"/>
      <protection hidden="1"/>
    </xf>
    <xf numFmtId="0" fontId="102" fillId="0" borderId="0" xfId="0" applyFont="1" applyAlignment="1" applyProtection="1">
      <alignment horizontal="left" vertical="top"/>
      <protection hidden="1"/>
    </xf>
    <xf numFmtId="0" fontId="104" fillId="0" borderId="0" xfId="0" applyFont="1"/>
    <xf numFmtId="0" fontId="103" fillId="0" borderId="13" xfId="0" applyFont="1" applyBorder="1" applyAlignment="1">
      <alignment horizontal="left" vertical="top"/>
    </xf>
    <xf numFmtId="0" fontId="103" fillId="0" borderId="5" xfId="0" applyFont="1" applyBorder="1" applyAlignment="1">
      <alignment vertical="top"/>
    </xf>
    <xf numFmtId="201" fontId="103" fillId="0" borderId="5" xfId="0" applyNumberFormat="1" applyFont="1" applyBorder="1" applyAlignment="1" applyProtection="1">
      <alignment vertical="top"/>
      <protection hidden="1"/>
    </xf>
    <xf numFmtId="0" fontId="103" fillId="0" borderId="23" xfId="0" applyFont="1" applyBorder="1" applyAlignment="1">
      <alignment horizontal="left" vertical="top"/>
    </xf>
    <xf numFmtId="0" fontId="102" fillId="0" borderId="23" xfId="0" applyFont="1" applyBorder="1" applyAlignment="1">
      <alignment horizontal="left" vertical="top"/>
    </xf>
    <xf numFmtId="0" fontId="102" fillId="0" borderId="23" xfId="0" applyFont="1" applyBorder="1" applyAlignment="1">
      <alignment vertical="top"/>
    </xf>
    <xf numFmtId="0" fontId="103" fillId="2" borderId="24" xfId="0" applyFont="1" applyFill="1" applyBorder="1" applyAlignment="1" applyProtection="1">
      <alignment horizontal="center" vertical="center"/>
      <protection hidden="1"/>
    </xf>
    <xf numFmtId="0" fontId="103" fillId="2" borderId="25" xfId="0" applyFont="1" applyFill="1" applyBorder="1" applyAlignment="1" applyProtection="1">
      <alignment horizontal="center" vertical="top" wrapText="1"/>
      <protection hidden="1"/>
    </xf>
    <xf numFmtId="0" fontId="102" fillId="0" borderId="26" xfId="0" applyFont="1" applyBorder="1" applyAlignment="1">
      <alignment vertical="top"/>
    </xf>
    <xf numFmtId="0" fontId="102" fillId="0" borderId="27" xfId="0" applyFont="1" applyBorder="1" applyAlignment="1">
      <alignment horizontal="center" vertical="top"/>
    </xf>
    <xf numFmtId="0" fontId="102" fillId="0" borderId="28" xfId="0" applyFont="1" applyBorder="1" applyAlignment="1">
      <alignment vertical="top"/>
    </xf>
    <xf numFmtId="0" fontId="103" fillId="0" borderId="18" xfId="0" applyFont="1" applyBorder="1" applyAlignment="1">
      <alignment horizontal="center" vertical="top"/>
    </xf>
    <xf numFmtId="0" fontId="103" fillId="0" borderId="29" xfId="0" applyFont="1" applyBorder="1" applyAlignment="1">
      <alignment horizontal="left" vertical="top"/>
    </xf>
    <xf numFmtId="0" fontId="102" fillId="0" borderId="49" xfId="0" applyFont="1" applyBorder="1"/>
    <xf numFmtId="0" fontId="103" fillId="0" borderId="29" xfId="0" applyFont="1" applyBorder="1" applyAlignment="1">
      <alignment vertical="top"/>
    </xf>
    <xf numFmtId="0" fontId="103" fillId="0" borderId="30" xfId="0" applyFont="1" applyBorder="1" applyAlignment="1">
      <alignment vertical="top"/>
    </xf>
    <xf numFmtId="199" fontId="102" fillId="0" borderId="18" xfId="0" applyNumberFormat="1" applyFont="1" applyBorder="1" applyAlignment="1">
      <alignment vertical="top"/>
    </xf>
    <xf numFmtId="195" fontId="102" fillId="0" borderId="30" xfId="130" applyFont="1" applyFill="1" applyBorder="1" applyAlignment="1" applyProtection="1">
      <protection locked="0"/>
    </xf>
    <xf numFmtId="0" fontId="103" fillId="0" borderId="19" xfId="0" applyFont="1" applyBorder="1" applyAlignment="1">
      <alignment horizontal="left" vertical="top"/>
    </xf>
    <xf numFmtId="0" fontId="103" fillId="0" borderId="29" xfId="0" applyFont="1" applyBorder="1" applyAlignment="1">
      <alignment horizontal="center" vertical="top"/>
    </xf>
    <xf numFmtId="199" fontId="103" fillId="0" borderId="30" xfId="0" applyNumberFormat="1" applyFont="1" applyBorder="1" applyAlignment="1">
      <alignment horizontal="center" vertical="top"/>
    </xf>
    <xf numFmtId="195" fontId="102" fillId="0" borderId="18" xfId="0" applyNumberFormat="1" applyFont="1" applyBorder="1" applyAlignment="1">
      <alignment horizontal="center" vertical="top"/>
    </xf>
    <xf numFmtId="199" fontId="103" fillId="0" borderId="18" xfId="0" applyNumberFormat="1" applyFont="1" applyBorder="1" applyAlignment="1">
      <alignment vertical="top"/>
    </xf>
    <xf numFmtId="0" fontId="103" fillId="0" borderId="19" xfId="0" applyFont="1" applyBorder="1" applyAlignment="1">
      <alignment horizontal="left" vertical="top" indent="1"/>
    </xf>
    <xf numFmtId="0" fontId="103" fillId="0" borderId="29" xfId="0" applyFont="1" applyBorder="1" applyAlignment="1">
      <alignment horizontal="left" vertical="top" indent="1"/>
    </xf>
    <xf numFmtId="0" fontId="103" fillId="0" borderId="30" xfId="0" applyFont="1" applyBorder="1" applyAlignment="1">
      <alignment horizontal="center" vertical="top"/>
    </xf>
    <xf numFmtId="0" fontId="102" fillId="0" borderId="18" xfId="0" applyFont="1" applyBorder="1" applyAlignment="1">
      <alignment horizontal="center" vertical="top"/>
    </xf>
    <xf numFmtId="0" fontId="102" fillId="0" borderId="30" xfId="0" applyFont="1" applyBorder="1" applyAlignment="1">
      <alignment horizontal="center" vertical="center"/>
    </xf>
    <xf numFmtId="0" fontId="102" fillId="0" borderId="18" xfId="0" applyFont="1" applyBorder="1" applyAlignment="1">
      <alignment vertical="top"/>
    </xf>
    <xf numFmtId="0" fontId="103" fillId="0" borderId="19" xfId="0" applyFont="1" applyBorder="1" applyAlignment="1">
      <alignment vertical="top"/>
    </xf>
    <xf numFmtId="0" fontId="102" fillId="24" borderId="18" xfId="0" applyFont="1" applyFill="1" applyBorder="1" applyAlignment="1">
      <alignment vertical="top"/>
    </xf>
    <xf numFmtId="0" fontId="102" fillId="0" borderId="32" xfId="0" applyFont="1" applyBorder="1" applyAlignment="1">
      <alignment vertical="top"/>
    </xf>
    <xf numFmtId="0" fontId="102" fillId="0" borderId="17" xfId="0" applyFont="1" applyBorder="1" applyAlignment="1">
      <alignment vertical="top"/>
    </xf>
    <xf numFmtId="0" fontId="102" fillId="0" borderId="17" xfId="0" applyFont="1" applyBorder="1" applyAlignment="1">
      <alignment horizontal="center" vertical="top"/>
    </xf>
    <xf numFmtId="0" fontId="102" fillId="0" borderId="33" xfId="0" applyFont="1" applyBorder="1" applyAlignment="1">
      <alignment vertical="top"/>
    </xf>
    <xf numFmtId="0" fontId="102" fillId="0" borderId="0" xfId="0" applyFont="1" applyAlignment="1" applyProtection="1">
      <alignment vertical="top"/>
      <protection locked="0"/>
    </xf>
    <xf numFmtId="195" fontId="102" fillId="0" borderId="0" xfId="126" applyFont="1" applyFill="1" applyBorder="1" applyAlignment="1" applyProtection="1"/>
    <xf numFmtId="199" fontId="102" fillId="0" borderId="0" xfId="0" applyNumberFormat="1" applyFont="1"/>
    <xf numFmtId="195" fontId="102" fillId="0" borderId="30" xfId="126" applyFont="1" applyFill="1" applyBorder="1" applyAlignment="1" applyProtection="1">
      <protection locked="0"/>
    </xf>
    <xf numFmtId="195" fontId="102" fillId="0" borderId="30" xfId="126" applyFont="1" applyBorder="1" applyAlignment="1">
      <alignment horizontal="center" vertical="center"/>
    </xf>
    <xf numFmtId="195" fontId="103" fillId="2" borderId="31" xfId="126" applyFont="1" applyFill="1" applyBorder="1" applyAlignment="1">
      <alignment horizontal="center" vertical="center"/>
    </xf>
    <xf numFmtId="0" fontId="108" fillId="0" borderId="13" xfId="0" applyFont="1" applyBorder="1" applyAlignment="1">
      <alignment horizontal="left" vertical="top"/>
    </xf>
    <xf numFmtId="0" fontId="109" fillId="0" borderId="13" xfId="0" applyFont="1" applyBorder="1" applyAlignment="1">
      <alignment horizontal="left" vertical="top"/>
    </xf>
    <xf numFmtId="0" fontId="110" fillId="0" borderId="0" xfId="0" applyFont="1"/>
    <xf numFmtId="0" fontId="102" fillId="0" borderId="34" xfId="0" applyFont="1" applyBorder="1" applyAlignment="1" applyProtection="1">
      <alignment horizontal="right" vertical="top"/>
      <protection hidden="1"/>
    </xf>
    <xf numFmtId="0" fontId="102" fillId="0" borderId="29" xfId="0" applyFont="1" applyBorder="1" applyAlignment="1" applyProtection="1">
      <alignment horizontal="right" vertical="top"/>
      <protection hidden="1"/>
    </xf>
    <xf numFmtId="0" fontId="102" fillId="0" borderId="29" xfId="0" applyFont="1" applyBorder="1" applyAlignment="1" applyProtection="1">
      <alignment vertical="top"/>
      <protection hidden="1"/>
    </xf>
    <xf numFmtId="0" fontId="102" fillId="0" borderId="29" xfId="0" applyFont="1" applyBorder="1" applyAlignment="1" applyProtection="1">
      <alignment horizontal="left" vertical="top"/>
      <protection hidden="1"/>
    </xf>
    <xf numFmtId="0" fontId="102" fillId="0" borderId="46" xfId="0" applyFont="1" applyBorder="1" applyAlignment="1" applyProtection="1">
      <alignment vertical="top"/>
      <protection hidden="1"/>
    </xf>
    <xf numFmtId="0" fontId="102" fillId="0" borderId="46" xfId="0" applyFont="1" applyBorder="1" applyAlignment="1" applyProtection="1">
      <alignment horizontal="center" vertical="top"/>
      <protection hidden="1"/>
    </xf>
    <xf numFmtId="0" fontId="102" fillId="0" borderId="29" xfId="0" applyFont="1" applyBorder="1" applyAlignment="1" applyProtection="1">
      <alignment horizontal="center"/>
      <protection locked="0"/>
    </xf>
    <xf numFmtId="0" fontId="102" fillId="0" borderId="0" xfId="0" applyFont="1" applyProtection="1">
      <protection hidden="1"/>
    </xf>
    <xf numFmtId="0" fontId="103" fillId="22" borderId="35" xfId="0" applyFont="1" applyFill="1" applyBorder="1" applyAlignment="1" applyProtection="1">
      <alignment horizontal="center" vertical="center"/>
      <protection hidden="1"/>
    </xf>
    <xf numFmtId="0" fontId="103" fillId="22" borderId="35" xfId="0" applyFont="1" applyFill="1" applyBorder="1" applyAlignment="1" applyProtection="1">
      <alignment horizontal="center" vertical="center" wrapText="1"/>
      <protection hidden="1"/>
    </xf>
    <xf numFmtId="199" fontId="102" fillId="0" borderId="28" xfId="0" applyNumberFormat="1" applyFont="1" applyBorder="1" applyProtection="1">
      <protection hidden="1"/>
    </xf>
    <xf numFmtId="195" fontId="102" fillId="0" borderId="36" xfId="126" applyFont="1" applyFill="1" applyBorder="1" applyAlignment="1" applyProtection="1"/>
    <xf numFmtId="195" fontId="102" fillId="0" borderId="37" xfId="126" applyFont="1" applyFill="1" applyBorder="1" applyAlignment="1" applyProtection="1"/>
    <xf numFmtId="195" fontId="107" fillId="0" borderId="36" xfId="126" applyFont="1" applyBorder="1" applyAlignment="1" applyProtection="1">
      <protection hidden="1"/>
    </xf>
    <xf numFmtId="207" fontId="102" fillId="0" borderId="18" xfId="0" applyNumberFormat="1" applyFont="1" applyBorder="1" applyProtection="1">
      <protection hidden="1"/>
    </xf>
    <xf numFmtId="195" fontId="102" fillId="0" borderId="19" xfId="126" applyFont="1" applyFill="1" applyBorder="1" applyAlignment="1" applyProtection="1"/>
    <xf numFmtId="195" fontId="102" fillId="0" borderId="30" xfId="126" applyFont="1" applyFill="1" applyBorder="1" applyAlignment="1" applyProtection="1"/>
    <xf numFmtId="208" fontId="102" fillId="0" borderId="19" xfId="0" applyNumberFormat="1" applyFont="1" applyBorder="1" applyProtection="1">
      <protection hidden="1"/>
    </xf>
    <xf numFmtId="199" fontId="102" fillId="0" borderId="18" xfId="0" applyNumberFormat="1" applyFont="1" applyBorder="1" applyProtection="1">
      <protection hidden="1"/>
    </xf>
    <xf numFmtId="0" fontId="102" fillId="0" borderId="18" xfId="0" applyFont="1" applyBorder="1" applyProtection="1">
      <protection hidden="1"/>
    </xf>
    <xf numFmtId="0" fontId="102" fillId="0" borderId="53" xfId="0" applyFont="1" applyBorder="1" applyProtection="1">
      <protection hidden="1"/>
    </xf>
    <xf numFmtId="0" fontId="102" fillId="0" borderId="30" xfId="0" applyFont="1" applyBorder="1" applyProtection="1">
      <protection hidden="1"/>
    </xf>
    <xf numFmtId="202" fontId="102" fillId="0" borderId="47" xfId="0" applyNumberFormat="1" applyFont="1" applyBorder="1" applyProtection="1">
      <protection hidden="1"/>
    </xf>
    <xf numFmtId="202" fontId="102" fillId="0" borderId="19" xfId="0" applyNumberFormat="1" applyFont="1" applyBorder="1" applyProtection="1">
      <protection hidden="1"/>
    </xf>
    <xf numFmtId="0" fontId="102" fillId="0" borderId="32" xfId="0" applyFont="1" applyBorder="1" applyProtection="1">
      <protection hidden="1"/>
    </xf>
    <xf numFmtId="202" fontId="102" fillId="0" borderId="38" xfId="0" applyNumberFormat="1" applyFont="1" applyBorder="1" applyProtection="1">
      <protection hidden="1"/>
    </xf>
    <xf numFmtId="0" fontId="103" fillId="0" borderId="39" xfId="0" applyFont="1" applyBorder="1" applyAlignment="1" applyProtection="1">
      <alignment horizontal="center"/>
      <protection hidden="1"/>
    </xf>
    <xf numFmtId="0" fontId="102" fillId="0" borderId="41" xfId="0" applyFont="1" applyBorder="1" applyAlignment="1" applyProtection="1">
      <alignment horizontal="right" vertical="top"/>
      <protection hidden="1"/>
    </xf>
    <xf numFmtId="0" fontId="102" fillId="0" borderId="0" xfId="0" applyFont="1" applyBorder="1" applyAlignment="1" applyProtection="1">
      <alignment horizontal="right" vertical="top"/>
      <protection hidden="1"/>
    </xf>
    <xf numFmtId="0" fontId="102" fillId="0" borderId="0" xfId="0" applyFont="1" applyBorder="1" applyAlignment="1" applyProtection="1">
      <alignment horizontal="left" vertical="top" indent="2"/>
      <protection hidden="1"/>
    </xf>
    <xf numFmtId="198" fontId="102" fillId="0" borderId="0" xfId="126" applyNumberFormat="1" applyFont="1" applyFill="1" applyBorder="1" applyAlignment="1" applyProtection="1">
      <alignment horizontal="center" vertical="top"/>
      <protection hidden="1"/>
    </xf>
    <xf numFmtId="0" fontId="102" fillId="0" borderId="0" xfId="0" applyFont="1" applyBorder="1" applyAlignment="1" applyProtection="1">
      <alignment vertical="top"/>
      <protection hidden="1"/>
    </xf>
    <xf numFmtId="0" fontId="102" fillId="0" borderId="0" xfId="0" applyFont="1" applyBorder="1" applyAlignment="1" applyProtection="1">
      <alignment horizontal="center"/>
      <protection hidden="1"/>
    </xf>
    <xf numFmtId="0" fontId="102" fillId="0" borderId="0" xfId="0" applyFont="1" applyAlignment="1" applyProtection="1">
      <alignment horizontal="left" vertical="top"/>
      <protection locked="0"/>
    </xf>
    <xf numFmtId="195" fontId="102" fillId="0" borderId="21" xfId="126" applyFont="1" applyBorder="1" applyAlignment="1" applyProtection="1">
      <alignment horizontal="center"/>
      <protection hidden="1"/>
    </xf>
    <xf numFmtId="195" fontId="102" fillId="22" borderId="40" xfId="126" applyFont="1" applyFill="1" applyBorder="1" applyAlignment="1" applyProtection="1">
      <alignment horizontal="center"/>
      <protection hidden="1"/>
    </xf>
    <xf numFmtId="0" fontId="102" fillId="0" borderId="0" xfId="0" applyFont="1" applyAlignment="1">
      <alignment horizontal="left" indent="4"/>
    </xf>
    <xf numFmtId="195" fontId="102" fillId="0" borderId="0" xfId="126" applyFont="1"/>
    <xf numFmtId="0" fontId="103" fillId="0" borderId="0" xfId="0" applyFont="1" applyProtection="1">
      <protection locked="0"/>
    </xf>
    <xf numFmtId="198" fontId="102" fillId="0" borderId="0" xfId="126" applyNumberFormat="1" applyFont="1" applyFill="1" applyBorder="1" applyAlignment="1" applyProtection="1">
      <protection locked="0"/>
    </xf>
    <xf numFmtId="198" fontId="103" fillId="0" borderId="0" xfId="126" applyNumberFormat="1" applyFont="1" applyFill="1" applyBorder="1" applyAlignment="1" applyProtection="1">
      <alignment horizontal="right"/>
      <protection locked="0"/>
    </xf>
    <xf numFmtId="198" fontId="102" fillId="0" borderId="0" xfId="126" applyNumberFormat="1" applyFont="1" applyProtection="1">
      <protection locked="0"/>
    </xf>
    <xf numFmtId="0" fontId="102" fillId="0" borderId="0" xfId="0" applyFont="1" applyProtection="1">
      <protection locked="0"/>
    </xf>
    <xf numFmtId="49" fontId="102" fillId="0" borderId="0" xfId="0" applyNumberFormat="1" applyFont="1" applyProtection="1">
      <protection locked="0"/>
    </xf>
    <xf numFmtId="195" fontId="102" fillId="0" borderId="0" xfId="126" applyFont="1" applyProtection="1">
      <protection locked="0"/>
    </xf>
    <xf numFmtId="0" fontId="103" fillId="0" borderId="0" xfId="0" applyFont="1"/>
    <xf numFmtId="198" fontId="102" fillId="0" borderId="0" xfId="126" applyNumberFormat="1" applyFont="1" applyFill="1" applyBorder="1" applyAlignment="1" applyProtection="1"/>
    <xf numFmtId="198" fontId="102" fillId="0" borderId="0" xfId="126" applyNumberFormat="1" applyFont="1" applyAlignment="1" applyProtection="1"/>
    <xf numFmtId="49" fontId="102" fillId="0" borderId="0" xfId="0" applyNumberFormat="1" applyFont="1" applyAlignment="1" applyProtection="1">
      <alignment horizontal="left"/>
      <protection hidden="1"/>
    </xf>
    <xf numFmtId="49" fontId="102" fillId="0" borderId="0" xfId="0" applyNumberFormat="1" applyFont="1" applyProtection="1">
      <protection hidden="1"/>
    </xf>
    <xf numFmtId="195" fontId="102" fillId="0" borderId="0" xfId="126" applyFont="1" applyAlignment="1" applyProtection="1"/>
    <xf numFmtId="198" fontId="102" fillId="0" borderId="0" xfId="126" applyNumberFormat="1" applyFont="1" applyFill="1" applyBorder="1" applyAlignment="1" applyProtection="1">
      <protection hidden="1"/>
    </xf>
    <xf numFmtId="0" fontId="102" fillId="0" borderId="0" xfId="0" applyFont="1" applyAlignment="1" applyProtection="1">
      <alignment horizontal="center"/>
      <protection locked="0"/>
    </xf>
    <xf numFmtId="198" fontId="102" fillId="0" borderId="0" xfId="126" applyNumberFormat="1" applyFont="1" applyBorder="1" applyAlignment="1" applyProtection="1">
      <alignment horizontal="center"/>
      <protection locked="0"/>
    </xf>
    <xf numFmtId="198" fontId="102" fillId="0" borderId="0" xfId="126" applyNumberFormat="1" applyFont="1" applyAlignment="1" applyProtection="1">
      <protection hidden="1"/>
    </xf>
    <xf numFmtId="0" fontId="102" fillId="0" borderId="0" xfId="0" applyFont="1" applyAlignment="1" applyProtection="1">
      <alignment horizontal="left" indent="4"/>
      <protection locked="0"/>
    </xf>
    <xf numFmtId="0" fontId="102" fillId="0" borderId="0" xfId="0" applyFont="1" applyProtection="1">
      <protection hidden="1"/>
    </xf>
    <xf numFmtId="0" fontId="102" fillId="0" borderId="13" xfId="0" applyFont="1" applyBorder="1" applyProtection="1">
      <protection locked="0"/>
    </xf>
    <xf numFmtId="198" fontId="102" fillId="0" borderId="0" xfId="126" applyNumberFormat="1" applyFont="1" applyBorder="1" applyAlignment="1" applyProtection="1">
      <protection locked="0"/>
    </xf>
    <xf numFmtId="0" fontId="103" fillId="22" borderId="14" xfId="145" applyFont="1" applyFill="1" applyBorder="1" applyAlignment="1">
      <alignment horizontal="center" vertical="center"/>
    </xf>
    <xf numFmtId="0" fontId="103" fillId="22" borderId="15" xfId="145" applyFont="1" applyFill="1" applyBorder="1" applyAlignment="1">
      <alignment horizontal="center" vertical="center"/>
    </xf>
    <xf numFmtId="0" fontId="102" fillId="0" borderId="0" xfId="145" applyFont="1" applyAlignment="1">
      <alignment vertical="center"/>
    </xf>
    <xf numFmtId="0" fontId="103" fillId="22" borderId="0" xfId="145" applyFont="1" applyFill="1" applyAlignment="1">
      <alignment horizontal="center" vertical="center"/>
    </xf>
    <xf numFmtId="198" fontId="102" fillId="22" borderId="0" xfId="126" applyNumberFormat="1" applyFont="1" applyFill="1" applyBorder="1" applyAlignment="1">
      <alignment horizontal="center" vertical="center"/>
    </xf>
    <xf numFmtId="0" fontId="102" fillId="22" borderId="16" xfId="145" applyFont="1" applyFill="1" applyBorder="1" applyAlignment="1">
      <alignment horizontal="center" vertical="top" wrapText="1"/>
    </xf>
    <xf numFmtId="0" fontId="103" fillId="22" borderId="17" xfId="145" applyFont="1" applyFill="1" applyBorder="1" applyAlignment="1">
      <alignment horizontal="center" vertical="top" wrapText="1"/>
    </xf>
    <xf numFmtId="0" fontId="102" fillId="0" borderId="0" xfId="145" applyFont="1" applyAlignment="1">
      <alignment vertical="top" wrapText="1"/>
    </xf>
    <xf numFmtId="0" fontId="102" fillId="22" borderId="0" xfId="145" applyFont="1" applyFill="1" applyAlignment="1">
      <alignment horizontal="center" vertical="center"/>
    </xf>
    <xf numFmtId="199" fontId="103" fillId="0" borderId="18" xfId="0" applyNumberFormat="1" applyFont="1" applyBorder="1" applyProtection="1">
      <protection locked="0"/>
    </xf>
    <xf numFmtId="199" fontId="103" fillId="0" borderId="19" xfId="0" applyNumberFormat="1" applyFont="1" applyBorder="1" applyProtection="1">
      <protection locked="0"/>
    </xf>
    <xf numFmtId="49" fontId="106" fillId="0" borderId="30" xfId="0" applyNumberFormat="1" applyFont="1" applyBorder="1" applyAlignment="1" applyProtection="1">
      <alignment horizontal="left"/>
      <protection locked="0"/>
    </xf>
    <xf numFmtId="195" fontId="102" fillId="0" borderId="18" xfId="126" applyFont="1" applyFill="1" applyBorder="1" applyProtection="1">
      <protection locked="0"/>
    </xf>
    <xf numFmtId="0" fontId="103" fillId="0" borderId="18" xfId="0" applyFont="1" applyBorder="1" applyAlignment="1" applyProtection="1">
      <alignment horizontal="center"/>
      <protection locked="0"/>
    </xf>
    <xf numFmtId="198" fontId="103" fillId="0" borderId="18" xfId="126" applyNumberFormat="1" applyFont="1" applyFill="1" applyBorder="1" applyAlignment="1" applyProtection="1">
      <protection locked="0"/>
    </xf>
    <xf numFmtId="198" fontId="103" fillId="0" borderId="18" xfId="0" applyNumberFormat="1" applyFont="1" applyBorder="1" applyProtection="1">
      <protection locked="0"/>
    </xf>
    <xf numFmtId="198" fontId="103" fillId="0" borderId="0" xfId="0" applyNumberFormat="1" applyFont="1" applyProtection="1">
      <protection locked="0"/>
    </xf>
    <xf numFmtId="198" fontId="102" fillId="0" borderId="0" xfId="126" applyNumberFormat="1" applyFont="1" applyFill="1" applyBorder="1" applyProtection="1">
      <protection locked="0"/>
    </xf>
    <xf numFmtId="199" fontId="103" fillId="0" borderId="18" xfId="104" applyNumberFormat="1" applyFont="1" applyBorder="1" applyProtection="1">
      <protection locked="0"/>
    </xf>
    <xf numFmtId="0" fontId="103" fillId="0" borderId="19" xfId="104" applyFont="1" applyBorder="1" applyAlignment="1" applyProtection="1">
      <alignment horizontal="center"/>
      <protection locked="0"/>
    </xf>
    <xf numFmtId="0" fontId="103" fillId="0" borderId="30" xfId="104" applyFont="1" applyBorder="1" applyAlignment="1" applyProtection="1">
      <alignment horizontal="left"/>
      <protection locked="0"/>
    </xf>
    <xf numFmtId="195" fontId="102" fillId="0" borderId="18" xfId="126" applyFont="1" applyBorder="1" applyProtection="1">
      <protection locked="0"/>
    </xf>
    <xf numFmtId="195" fontId="102" fillId="0" borderId="18" xfId="126" applyFont="1" applyBorder="1" applyAlignment="1" applyProtection="1">
      <alignment horizontal="center"/>
      <protection locked="0"/>
    </xf>
    <xf numFmtId="195" fontId="102" fillId="0" borderId="18" xfId="126" applyFont="1" applyFill="1" applyBorder="1" applyAlignment="1" applyProtection="1">
      <protection locked="0"/>
    </xf>
    <xf numFmtId="195" fontId="107" fillId="0" borderId="18" xfId="126" applyFont="1" applyFill="1" applyBorder="1" applyAlignment="1" applyProtection="1">
      <protection locked="0"/>
    </xf>
    <xf numFmtId="0" fontId="103" fillId="0" borderId="0" xfId="104" applyFont="1" applyProtection="1">
      <protection locked="0"/>
    </xf>
    <xf numFmtId="198" fontId="103" fillId="0" borderId="0" xfId="104" applyNumberFormat="1" applyFont="1" applyProtection="1">
      <protection locked="0"/>
    </xf>
    <xf numFmtId="198" fontId="102" fillId="0" borderId="0" xfId="126" applyNumberFormat="1" applyFont="1" applyBorder="1" applyProtection="1">
      <protection locked="0"/>
    </xf>
    <xf numFmtId="195" fontId="102" fillId="0" borderId="20" xfId="126" applyFont="1" applyBorder="1" applyProtection="1">
      <protection locked="0"/>
    </xf>
    <xf numFmtId="199" fontId="108" fillId="23" borderId="21" xfId="0" applyNumberFormat="1" applyFont="1" applyFill="1" applyBorder="1" applyProtection="1">
      <protection locked="0"/>
    </xf>
    <xf numFmtId="199" fontId="108" fillId="23" borderId="1" xfId="0" applyNumberFormat="1" applyFont="1" applyFill="1" applyBorder="1" applyProtection="1">
      <protection locked="0"/>
    </xf>
    <xf numFmtId="49" fontId="108" fillId="23" borderId="22" xfId="0" applyNumberFormat="1" applyFont="1" applyFill="1" applyBorder="1" applyAlignment="1" applyProtection="1">
      <alignment horizontal="center"/>
      <protection locked="0"/>
    </xf>
    <xf numFmtId="195" fontId="107" fillId="23" borderId="21" xfId="126" applyFont="1" applyFill="1" applyBorder="1" applyProtection="1">
      <protection locked="0"/>
    </xf>
    <xf numFmtId="195" fontId="107" fillId="23" borderId="21" xfId="126" applyFont="1" applyFill="1" applyBorder="1" applyAlignment="1" applyProtection="1">
      <alignment horizontal="center"/>
      <protection locked="0"/>
    </xf>
    <xf numFmtId="195" fontId="107" fillId="23" borderId="21" xfId="126" applyFont="1" applyFill="1" applyBorder="1" applyAlignment="1" applyProtection="1">
      <protection locked="0"/>
    </xf>
    <xf numFmtId="0" fontId="108" fillId="0" borderId="0" xfId="0" applyFont="1" applyProtection="1">
      <protection locked="0"/>
    </xf>
    <xf numFmtId="195" fontId="108" fillId="23" borderId="0" xfId="126" applyFont="1" applyFill="1" applyBorder="1" applyAlignment="1" applyProtection="1">
      <protection locked="0"/>
    </xf>
    <xf numFmtId="198" fontId="107" fillId="23" borderId="0" xfId="126" applyNumberFormat="1" applyFont="1" applyFill="1" applyBorder="1" applyAlignment="1" applyProtection="1">
      <protection locked="0"/>
    </xf>
    <xf numFmtId="0" fontId="107" fillId="0" borderId="0" xfId="0" applyFont="1" applyProtection="1">
      <protection locked="0"/>
    </xf>
    <xf numFmtId="199" fontId="103" fillId="0" borderId="47" xfId="0" applyNumberFormat="1" applyFont="1" applyBorder="1" applyProtection="1">
      <protection locked="0"/>
    </xf>
    <xf numFmtId="199" fontId="103" fillId="0" borderId="48" xfId="0" applyNumberFormat="1" applyFont="1" applyBorder="1" applyProtection="1">
      <protection locked="0"/>
    </xf>
    <xf numFmtId="49" fontId="103" fillId="0" borderId="51" xfId="0" applyNumberFormat="1" applyFont="1" applyBorder="1" applyAlignment="1" applyProtection="1">
      <alignment horizontal="center"/>
      <protection locked="0"/>
    </xf>
    <xf numFmtId="195" fontId="102" fillId="0" borderId="47" xfId="126" applyFont="1" applyFill="1" applyBorder="1" applyProtection="1">
      <protection locked="0"/>
    </xf>
    <xf numFmtId="195" fontId="102" fillId="0" borderId="26" xfId="126" applyFont="1" applyFill="1" applyBorder="1" applyAlignment="1" applyProtection="1">
      <alignment horizontal="center"/>
      <protection locked="0"/>
    </xf>
    <xf numFmtId="195" fontId="102" fillId="0" borderId="26" xfId="126" applyFont="1" applyFill="1" applyBorder="1" applyAlignment="1" applyProtection="1">
      <protection locked="0"/>
    </xf>
    <xf numFmtId="195" fontId="102" fillId="0" borderId="47" xfId="126" applyFont="1" applyFill="1" applyBorder="1" applyAlignment="1" applyProtection="1">
      <protection locked="0"/>
    </xf>
    <xf numFmtId="199" fontId="103" fillId="0" borderId="26" xfId="0" applyNumberFormat="1" applyFont="1" applyBorder="1" applyProtection="1">
      <protection locked="0"/>
    </xf>
    <xf numFmtId="199" fontId="103" fillId="0" borderId="50" xfId="0" applyNumberFormat="1" applyFont="1" applyBorder="1" applyProtection="1">
      <protection locked="0"/>
    </xf>
    <xf numFmtId="49" fontId="103" fillId="0" borderId="54" xfId="0" applyNumberFormat="1" applyFont="1" applyBorder="1" applyAlignment="1" applyProtection="1">
      <alignment horizontal="left"/>
      <protection locked="0"/>
    </xf>
    <xf numFmtId="195" fontId="102" fillId="0" borderId="55" xfId="126" applyFont="1" applyFill="1" applyBorder="1" applyProtection="1">
      <protection locked="0"/>
    </xf>
    <xf numFmtId="195" fontId="102" fillId="0" borderId="26" xfId="126" applyFont="1" applyFill="1" applyBorder="1" applyProtection="1">
      <protection locked="0"/>
    </xf>
    <xf numFmtId="207" fontId="102" fillId="0" borderId="50" xfId="0" applyNumberFormat="1" applyFont="1" applyBorder="1" applyAlignment="1" applyProtection="1">
      <alignment horizontal="right"/>
      <protection locked="0"/>
    </xf>
    <xf numFmtId="49" fontId="102" fillId="0" borderId="52" xfId="0" applyNumberFormat="1" applyFont="1" applyBorder="1" applyAlignment="1" applyProtection="1">
      <alignment horizontal="left"/>
      <protection locked="0"/>
    </xf>
    <xf numFmtId="195" fontId="102" fillId="0" borderId="27" xfId="126" applyFont="1" applyFill="1" applyBorder="1" applyProtection="1">
      <protection locked="0"/>
    </xf>
    <xf numFmtId="199" fontId="103" fillId="26" borderId="61" xfId="0" applyNumberFormat="1" applyFont="1" applyFill="1" applyBorder="1" applyProtection="1">
      <protection locked="0"/>
    </xf>
    <xf numFmtId="207" fontId="102" fillId="26" borderId="67" xfId="0" applyNumberFormat="1" applyFont="1" applyFill="1" applyBorder="1" applyAlignment="1" applyProtection="1">
      <alignment horizontal="right"/>
      <protection locked="0"/>
    </xf>
    <xf numFmtId="49" fontId="103" fillId="26" borderId="68" xfId="0" applyNumberFormat="1" applyFont="1" applyFill="1" applyBorder="1" applyAlignment="1" applyProtection="1">
      <alignment horizontal="center"/>
      <protection locked="0"/>
    </xf>
    <xf numFmtId="195" fontId="102" fillId="26" borderId="60" xfId="126" applyFont="1" applyFill="1" applyBorder="1" applyProtection="1">
      <protection locked="0"/>
    </xf>
    <xf numFmtId="195" fontId="102" fillId="26" borderId="61" xfId="126" applyFont="1" applyFill="1" applyBorder="1" applyAlignment="1" applyProtection="1">
      <alignment horizontal="center"/>
      <protection locked="0"/>
    </xf>
    <xf numFmtId="195" fontId="102" fillId="26" borderId="61" xfId="126" applyFont="1" applyFill="1" applyBorder="1" applyAlignment="1" applyProtection="1">
      <protection locked="0"/>
    </xf>
    <xf numFmtId="195" fontId="103" fillId="26" borderId="61" xfId="126" applyFont="1" applyFill="1" applyBorder="1" applyAlignment="1" applyProtection="1">
      <protection locked="0"/>
    </xf>
    <xf numFmtId="195" fontId="102" fillId="26" borderId="61" xfId="126" applyFont="1" applyFill="1" applyBorder="1" applyProtection="1">
      <protection locked="0"/>
    </xf>
    <xf numFmtId="49" fontId="103" fillId="0" borderId="52" xfId="0" applyNumberFormat="1" applyFont="1" applyBorder="1" applyAlignment="1" applyProtection="1">
      <alignment horizontal="left"/>
      <protection locked="0"/>
    </xf>
    <xf numFmtId="207" fontId="102" fillId="0" borderId="50" xfId="0" applyNumberFormat="1" applyFont="1" applyBorder="1" applyAlignment="1" applyProtection="1">
      <alignment horizontal="right" vertical="top"/>
      <protection locked="0"/>
    </xf>
    <xf numFmtId="49" fontId="102" fillId="0" borderId="52" xfId="0" applyNumberFormat="1" applyFont="1" applyBorder="1" applyAlignment="1" applyProtection="1">
      <alignment horizontal="left" wrapText="1"/>
      <protection locked="0"/>
    </xf>
    <xf numFmtId="195" fontId="102" fillId="0" borderId="27" xfId="126" applyFont="1" applyFill="1" applyBorder="1" applyAlignment="1" applyProtection="1">
      <alignment vertical="top"/>
      <protection locked="0"/>
    </xf>
    <xf numFmtId="195" fontId="102" fillId="0" borderId="26" xfId="126" applyFont="1" applyFill="1" applyBorder="1" applyAlignment="1" applyProtection="1">
      <alignment horizontal="center" vertical="top"/>
      <protection locked="0"/>
    </xf>
    <xf numFmtId="195" fontId="102" fillId="0" borderId="26" xfId="126" applyFont="1" applyFill="1" applyBorder="1" applyAlignment="1" applyProtection="1">
      <alignment vertical="top"/>
      <protection locked="0"/>
    </xf>
    <xf numFmtId="195" fontId="107" fillId="0" borderId="52" xfId="126" applyFont="1" applyFill="1" applyBorder="1" applyAlignment="1" applyProtection="1">
      <alignment horizontal="left"/>
      <protection locked="0"/>
    </xf>
    <xf numFmtId="199" fontId="103" fillId="0" borderId="50" xfId="0" applyNumberFormat="1" applyFont="1" applyBorder="1" applyAlignment="1" applyProtection="1">
      <alignment horizontal="right"/>
      <protection locked="0"/>
    </xf>
    <xf numFmtId="0" fontId="102" fillId="0" borderId="52" xfId="0" applyFont="1" applyBorder="1" applyAlignment="1">
      <alignment vertical="center"/>
    </xf>
    <xf numFmtId="195" fontId="102" fillId="0" borderId="27" xfId="72" applyFont="1" applyFill="1" applyBorder="1" applyAlignment="1" applyProtection="1">
      <alignment vertical="top" wrapText="1"/>
      <protection locked="0"/>
    </xf>
    <xf numFmtId="195" fontId="102" fillId="0" borderId="26" xfId="72" applyFont="1" applyFill="1" applyBorder="1" applyAlignment="1" applyProtection="1">
      <alignment horizontal="center"/>
      <protection locked="0"/>
    </xf>
    <xf numFmtId="195" fontId="102" fillId="0" borderId="26" xfId="72" applyFont="1" applyFill="1" applyBorder="1" applyAlignment="1" applyProtection="1">
      <protection locked="0"/>
    </xf>
    <xf numFmtId="195" fontId="102" fillId="0" borderId="18" xfId="72" applyFont="1" applyFill="1" applyBorder="1" applyAlignment="1" applyProtection="1">
      <alignment vertical="top" wrapText="1"/>
      <protection locked="0"/>
    </xf>
    <xf numFmtId="49" fontId="102" fillId="0" borderId="52" xfId="0" applyNumberFormat="1" applyFont="1" applyBorder="1" applyAlignment="1" applyProtection="1">
      <alignment horizontal="left" vertical="top" wrapText="1"/>
      <protection locked="0"/>
    </xf>
    <xf numFmtId="0" fontId="103" fillId="28" borderId="0" xfId="0" applyFont="1" applyFill="1" applyProtection="1">
      <protection locked="0"/>
    </xf>
    <xf numFmtId="198" fontId="102" fillId="28" borderId="0" xfId="126" applyNumberFormat="1" applyFont="1" applyFill="1" applyBorder="1" applyProtection="1">
      <protection locked="0"/>
    </xf>
    <xf numFmtId="0" fontId="102" fillId="28" borderId="0" xfId="0" applyFont="1" applyFill="1" applyProtection="1">
      <protection locked="0"/>
    </xf>
    <xf numFmtId="199" fontId="103" fillId="26" borderId="26" xfId="0" applyNumberFormat="1" applyFont="1" applyFill="1" applyBorder="1" applyProtection="1">
      <protection locked="0"/>
    </xf>
    <xf numFmtId="207" fontId="102" fillId="26" borderId="50" xfId="0" applyNumberFormat="1" applyFont="1" applyFill="1" applyBorder="1" applyAlignment="1" applyProtection="1">
      <alignment horizontal="right"/>
      <protection locked="0"/>
    </xf>
    <xf numFmtId="49" fontId="103" fillId="26" borderId="52" xfId="0" applyNumberFormat="1" applyFont="1" applyFill="1" applyBorder="1" applyAlignment="1" applyProtection="1">
      <alignment horizontal="center"/>
      <protection locked="0"/>
    </xf>
    <xf numFmtId="195" fontId="102" fillId="26" borderId="27" xfId="126" applyFont="1" applyFill="1" applyBorder="1" applyProtection="1">
      <protection locked="0"/>
    </xf>
    <xf numFmtId="195" fontId="102" fillId="26" borderId="26" xfId="126" applyFont="1" applyFill="1" applyBorder="1" applyAlignment="1" applyProtection="1">
      <alignment horizontal="center"/>
      <protection locked="0"/>
    </xf>
    <xf numFmtId="195" fontId="102" fillId="26" borderId="26" xfId="126" applyFont="1" applyFill="1" applyBorder="1" applyAlignment="1" applyProtection="1">
      <protection locked="0"/>
    </xf>
    <xf numFmtId="195" fontId="103" fillId="26" borderId="26" xfId="126" applyFont="1" applyFill="1" applyBorder="1" applyAlignment="1" applyProtection="1">
      <protection locked="0"/>
    </xf>
    <xf numFmtId="195" fontId="102" fillId="26" borderId="26" xfId="126" applyFont="1" applyFill="1" applyBorder="1" applyProtection="1">
      <protection locked="0"/>
    </xf>
    <xf numFmtId="207" fontId="103" fillId="0" borderId="26" xfId="0" applyNumberFormat="1" applyFont="1" applyBorder="1" applyProtection="1">
      <protection locked="0"/>
    </xf>
    <xf numFmtId="199" fontId="103" fillId="26" borderId="57" xfId="0" applyNumberFormat="1" applyFont="1" applyFill="1" applyBorder="1" applyProtection="1">
      <protection locked="0"/>
    </xf>
    <xf numFmtId="49" fontId="103" fillId="26" borderId="59" xfId="0" applyNumberFormat="1" applyFont="1" applyFill="1" applyBorder="1" applyAlignment="1" applyProtection="1">
      <alignment horizontal="center"/>
      <protection locked="0"/>
    </xf>
    <xf numFmtId="207" fontId="103" fillId="0" borderId="71" xfId="0" applyNumberFormat="1" applyFont="1" applyBorder="1" applyProtection="1">
      <protection locked="0"/>
    </xf>
    <xf numFmtId="207" fontId="103" fillId="0" borderId="76" xfId="0" applyNumberFormat="1" applyFont="1" applyBorder="1" applyProtection="1">
      <protection locked="0"/>
    </xf>
    <xf numFmtId="207" fontId="103" fillId="0" borderId="75" xfId="0" applyNumberFormat="1" applyFont="1" applyBorder="1" applyProtection="1">
      <protection locked="0"/>
    </xf>
    <xf numFmtId="207" fontId="103" fillId="27" borderId="61" xfId="0" applyNumberFormat="1" applyFont="1" applyFill="1" applyBorder="1" applyProtection="1">
      <protection locked="0"/>
    </xf>
    <xf numFmtId="207" fontId="102" fillId="27" borderId="67" xfId="0" applyNumberFormat="1" applyFont="1" applyFill="1" applyBorder="1" applyAlignment="1" applyProtection="1">
      <alignment horizontal="right"/>
      <protection locked="0"/>
    </xf>
    <xf numFmtId="49" fontId="106" fillId="27" borderId="64" xfId="0" applyNumberFormat="1" applyFont="1" applyFill="1" applyBorder="1" applyAlignment="1" applyProtection="1">
      <alignment horizontal="left"/>
      <protection locked="0"/>
    </xf>
    <xf numFmtId="195" fontId="102" fillId="27" borderId="69" xfId="126" applyFont="1" applyFill="1" applyBorder="1" applyProtection="1">
      <protection locked="0"/>
    </xf>
    <xf numFmtId="195" fontId="115" fillId="27" borderId="61" xfId="72" applyFont="1" applyFill="1" applyBorder="1" applyAlignment="1" applyProtection="1">
      <alignment horizontal="center"/>
      <protection locked="0"/>
    </xf>
    <xf numFmtId="195" fontId="102" fillId="27" borderId="61" xfId="126" applyFont="1" applyFill="1" applyBorder="1" applyAlignment="1" applyProtection="1">
      <protection locked="0"/>
    </xf>
    <xf numFmtId="195" fontId="114" fillId="27" borderId="61" xfId="126" applyFont="1" applyFill="1" applyBorder="1" applyAlignment="1" applyProtection="1">
      <protection locked="0"/>
    </xf>
    <xf numFmtId="195" fontId="116" fillId="27" borderId="61" xfId="126" applyFont="1" applyFill="1" applyBorder="1" applyAlignment="1" applyProtection="1">
      <protection locked="0"/>
    </xf>
    <xf numFmtId="195" fontId="107" fillId="27" borderId="61" xfId="126" applyFont="1" applyFill="1" applyBorder="1" applyProtection="1">
      <protection locked="0"/>
    </xf>
    <xf numFmtId="49" fontId="103" fillId="26" borderId="63" xfId="0" applyNumberFormat="1" applyFont="1" applyFill="1" applyBorder="1" applyAlignment="1" applyProtection="1">
      <alignment horizontal="center"/>
      <protection locked="0"/>
    </xf>
    <xf numFmtId="199" fontId="102" fillId="2" borderId="21" xfId="0" applyNumberFormat="1" applyFont="1" applyFill="1" applyBorder="1" applyProtection="1">
      <protection locked="0"/>
    </xf>
    <xf numFmtId="199" fontId="102" fillId="2" borderId="1" xfId="0" applyNumberFormat="1" applyFont="1" applyFill="1" applyBorder="1" applyProtection="1">
      <protection locked="0"/>
    </xf>
    <xf numFmtId="49" fontId="103" fillId="2" borderId="22" xfId="0" applyNumberFormat="1" applyFont="1" applyFill="1" applyBorder="1" applyAlignment="1" applyProtection="1">
      <alignment horizontal="center"/>
      <protection locked="0"/>
    </xf>
    <xf numFmtId="195" fontId="102" fillId="2" borderId="21" xfId="126" applyFont="1" applyFill="1" applyBorder="1" applyProtection="1">
      <protection locked="0"/>
    </xf>
    <xf numFmtId="195" fontId="102" fillId="2" borderId="21" xfId="126" applyFont="1" applyFill="1" applyBorder="1" applyAlignment="1" applyProtection="1">
      <alignment horizontal="center"/>
      <protection locked="0"/>
    </xf>
    <xf numFmtId="195" fontId="102" fillId="2" borderId="21" xfId="126" applyFont="1" applyFill="1" applyBorder="1" applyAlignment="1" applyProtection="1">
      <protection locked="0"/>
    </xf>
    <xf numFmtId="195" fontId="117" fillId="2" borderId="21" xfId="126" applyFont="1" applyFill="1" applyBorder="1" applyAlignment="1" applyProtection="1">
      <protection locked="0"/>
    </xf>
    <xf numFmtId="195" fontId="103" fillId="2" borderId="21" xfId="126" applyFont="1" applyFill="1" applyBorder="1" applyAlignment="1" applyProtection="1">
      <protection locked="0"/>
    </xf>
    <xf numFmtId="0" fontId="102" fillId="0" borderId="0" xfId="0" applyFont="1" applyAlignment="1" applyProtection="1">
      <alignment vertical="top" wrapText="1"/>
      <protection locked="0"/>
    </xf>
    <xf numFmtId="198" fontId="102" fillId="0" borderId="0" xfId="126" applyNumberFormat="1" applyFont="1" applyBorder="1" applyAlignment="1" applyProtection="1">
      <alignment vertical="top" wrapText="1"/>
      <protection locked="0"/>
    </xf>
    <xf numFmtId="0" fontId="102" fillId="0" borderId="0" xfId="0" applyFont="1" applyAlignment="1" applyProtection="1">
      <alignment wrapText="1"/>
      <protection locked="0"/>
    </xf>
    <xf numFmtId="199" fontId="103" fillId="0" borderId="26" xfId="0" applyNumberFormat="1" applyFont="1" applyBorder="1" applyAlignment="1" applyProtection="1">
      <alignment vertical="top"/>
      <protection locked="0"/>
    </xf>
    <xf numFmtId="0" fontId="103" fillId="0" borderId="0" xfId="0" applyFont="1" applyAlignment="1" applyProtection="1">
      <alignment vertical="top"/>
      <protection locked="0"/>
    </xf>
    <xf numFmtId="198" fontId="102" fillId="0" borderId="0" xfId="126" applyNumberFormat="1" applyFont="1" applyFill="1" applyBorder="1" applyAlignment="1" applyProtection="1">
      <alignment vertical="top"/>
      <protection locked="0"/>
    </xf>
    <xf numFmtId="199" fontId="103" fillId="26" borderId="71" xfId="0" applyNumberFormat="1" applyFont="1" applyFill="1" applyBorder="1" applyProtection="1">
      <protection locked="0"/>
    </xf>
    <xf numFmtId="207" fontId="102" fillId="26" borderId="83" xfId="0" applyNumberFormat="1" applyFont="1" applyFill="1" applyBorder="1" applyAlignment="1" applyProtection="1">
      <alignment horizontal="right"/>
      <protection locked="0"/>
    </xf>
    <xf numFmtId="49" fontId="103" fillId="26" borderId="64" xfId="0" applyNumberFormat="1" applyFont="1" applyFill="1" applyBorder="1" applyAlignment="1" applyProtection="1">
      <alignment horizontal="center"/>
      <protection locked="0"/>
    </xf>
    <xf numFmtId="195" fontId="102" fillId="26" borderId="72" xfId="126" applyFont="1" applyFill="1" applyBorder="1" applyProtection="1">
      <protection locked="0"/>
    </xf>
    <xf numFmtId="195" fontId="102" fillId="26" borderId="71" xfId="126" applyFont="1" applyFill="1" applyBorder="1" applyAlignment="1" applyProtection="1">
      <alignment horizontal="center"/>
      <protection locked="0"/>
    </xf>
    <xf numFmtId="195" fontId="102" fillId="26" borderId="71" xfId="126" applyFont="1" applyFill="1" applyBorder="1" applyAlignment="1" applyProtection="1">
      <protection locked="0"/>
    </xf>
    <xf numFmtId="195" fontId="103" fillId="26" borderId="71" xfId="126" applyFont="1" applyFill="1" applyBorder="1" applyAlignment="1" applyProtection="1">
      <protection locked="0"/>
    </xf>
    <xf numFmtId="195" fontId="102" fillId="26" borderId="71" xfId="126" applyFont="1" applyFill="1" applyBorder="1" applyProtection="1">
      <protection locked="0"/>
    </xf>
    <xf numFmtId="199" fontId="102" fillId="0" borderId="50" xfId="0" applyNumberFormat="1" applyFont="1" applyBorder="1" applyProtection="1">
      <protection locked="0"/>
    </xf>
    <xf numFmtId="49" fontId="102" fillId="0" borderId="54" xfId="0" applyNumberFormat="1" applyFont="1" applyBorder="1" applyAlignment="1" applyProtection="1">
      <alignment horizontal="left"/>
      <protection locked="0"/>
    </xf>
    <xf numFmtId="49" fontId="102" fillId="0" borderId="64" xfId="0" applyNumberFormat="1" applyFont="1" applyBorder="1" applyAlignment="1" applyProtection="1">
      <alignment horizontal="left"/>
      <protection locked="0"/>
    </xf>
    <xf numFmtId="49" fontId="102" fillId="0" borderId="73" xfId="0" applyNumberFormat="1" applyFont="1" applyBorder="1" applyAlignment="1" applyProtection="1">
      <alignment horizontal="left"/>
      <protection locked="0"/>
    </xf>
    <xf numFmtId="199" fontId="102" fillId="0" borderId="50" xfId="0" applyNumberFormat="1" applyFont="1" applyBorder="1" applyAlignment="1" applyProtection="1">
      <alignment vertical="top"/>
      <protection locked="0"/>
    </xf>
    <xf numFmtId="49" fontId="102" fillId="0" borderId="74" xfId="0" applyNumberFormat="1" applyFont="1" applyBorder="1" applyAlignment="1" applyProtection="1">
      <alignment horizontal="left" wrapText="1"/>
      <protection locked="0"/>
    </xf>
    <xf numFmtId="49" fontId="102" fillId="0" borderId="70" xfId="0" applyNumberFormat="1" applyFont="1" applyBorder="1" applyAlignment="1" applyProtection="1">
      <alignment horizontal="left" wrapText="1"/>
      <protection locked="0"/>
    </xf>
    <xf numFmtId="0" fontId="102" fillId="0" borderId="70" xfId="163" applyFont="1" applyBorder="1" applyAlignment="1">
      <alignment horizontal="left" vertical="top" wrapText="1"/>
    </xf>
    <xf numFmtId="0" fontId="102" fillId="0" borderId="73" xfId="0" applyFont="1" applyBorder="1"/>
    <xf numFmtId="195" fontId="102" fillId="0" borderId="27" xfId="72" applyFont="1" applyFill="1" applyBorder="1" applyProtection="1">
      <protection locked="0"/>
    </xf>
    <xf numFmtId="195" fontId="107" fillId="0" borderId="18" xfId="72" applyFont="1" applyFill="1" applyBorder="1" applyAlignment="1" applyProtection="1">
      <protection locked="0"/>
    </xf>
    <xf numFmtId="195" fontId="102" fillId="0" borderId="72" xfId="72" applyFont="1" applyFill="1" applyBorder="1" applyProtection="1">
      <protection locked="0"/>
    </xf>
    <xf numFmtId="195" fontId="102" fillId="0" borderId="71" xfId="72" applyFont="1" applyFill="1" applyBorder="1" applyAlignment="1" applyProtection="1">
      <alignment horizontal="center"/>
      <protection locked="0"/>
    </xf>
    <xf numFmtId="195" fontId="102" fillId="0" borderId="71" xfId="72" applyFont="1" applyFill="1" applyBorder="1" applyAlignment="1" applyProtection="1">
      <protection locked="0"/>
    </xf>
    <xf numFmtId="195" fontId="107" fillId="0" borderId="20" xfId="72" applyFont="1" applyFill="1" applyBorder="1" applyAlignment="1" applyProtection="1">
      <protection locked="0"/>
    </xf>
    <xf numFmtId="195" fontId="102" fillId="0" borderId="71" xfId="126" applyFont="1" applyFill="1" applyBorder="1" applyAlignment="1" applyProtection="1">
      <alignment vertical="top"/>
      <protection locked="0"/>
    </xf>
    <xf numFmtId="195" fontId="102" fillId="0" borderId="71" xfId="126" applyFont="1" applyFill="1" applyBorder="1" applyAlignment="1" applyProtection="1">
      <protection locked="0"/>
    </xf>
    <xf numFmtId="195" fontId="102" fillId="0" borderId="71" xfId="126" applyFont="1" applyFill="1" applyBorder="1" applyProtection="1">
      <protection locked="0"/>
    </xf>
    <xf numFmtId="199" fontId="103" fillId="0" borderId="71" xfId="0" applyNumberFormat="1" applyFont="1" applyBorder="1" applyProtection="1">
      <protection locked="0"/>
    </xf>
    <xf numFmtId="0" fontId="102" fillId="0" borderId="79" xfId="0" applyFont="1" applyBorder="1"/>
    <xf numFmtId="195" fontId="102" fillId="0" borderId="81" xfId="72" applyFont="1" applyFill="1" applyBorder="1" applyProtection="1">
      <protection locked="0"/>
    </xf>
    <xf numFmtId="195" fontId="102" fillId="0" borderId="76" xfId="72" applyFont="1" applyFill="1" applyBorder="1" applyAlignment="1" applyProtection="1">
      <alignment horizontal="center"/>
      <protection locked="0"/>
    </xf>
    <xf numFmtId="195" fontId="102" fillId="0" borderId="76" xfId="72" applyFont="1" applyFill="1" applyBorder="1" applyAlignment="1" applyProtection="1">
      <protection locked="0"/>
    </xf>
    <xf numFmtId="195" fontId="107" fillId="0" borderId="76" xfId="72" applyFont="1" applyFill="1" applyBorder="1" applyAlignment="1" applyProtection="1">
      <protection locked="0"/>
    </xf>
    <xf numFmtId="195" fontId="102" fillId="0" borderId="76" xfId="126" applyFont="1" applyFill="1" applyBorder="1" applyAlignment="1" applyProtection="1">
      <alignment vertical="top"/>
      <protection locked="0"/>
    </xf>
    <xf numFmtId="195" fontId="102" fillId="0" borderId="76" xfId="126" applyFont="1" applyFill="1" applyBorder="1" applyAlignment="1" applyProtection="1">
      <protection locked="0"/>
    </xf>
    <xf numFmtId="195" fontId="102" fillId="0" borderId="80" xfId="126" applyFont="1" applyFill="1" applyBorder="1" applyProtection="1">
      <protection locked="0"/>
    </xf>
    <xf numFmtId="199" fontId="103" fillId="0" borderId="77" xfId="0" applyNumberFormat="1" applyFont="1" applyBorder="1" applyProtection="1">
      <protection locked="0"/>
    </xf>
    <xf numFmtId="195" fontId="107" fillId="0" borderId="82" xfId="72" applyFont="1" applyFill="1" applyBorder="1" applyAlignment="1" applyProtection="1">
      <protection locked="0"/>
    </xf>
    <xf numFmtId="195" fontId="102" fillId="0" borderId="81" xfId="126" applyFont="1" applyFill="1" applyBorder="1" applyAlignment="1" applyProtection="1">
      <alignment vertical="top"/>
      <protection locked="0"/>
    </xf>
    <xf numFmtId="199" fontId="103" fillId="0" borderId="78" xfId="0" applyNumberFormat="1" applyFont="1" applyBorder="1" applyProtection="1">
      <protection locked="0"/>
    </xf>
    <xf numFmtId="0" fontId="102" fillId="0" borderId="59" xfId="0" applyFont="1" applyBorder="1"/>
    <xf numFmtId="195" fontId="107" fillId="0" borderId="71" xfId="72" applyFont="1" applyFill="1" applyBorder="1" applyAlignment="1" applyProtection="1">
      <protection locked="0"/>
    </xf>
    <xf numFmtId="207" fontId="103" fillId="27" borderId="56" xfId="0" applyNumberFormat="1" applyFont="1" applyFill="1" applyBorder="1" applyProtection="1">
      <protection locked="0"/>
    </xf>
    <xf numFmtId="207" fontId="102" fillId="27" borderId="58" xfId="0" applyNumberFormat="1" applyFont="1" applyFill="1" applyBorder="1" applyAlignment="1" applyProtection="1">
      <alignment horizontal="right"/>
      <protection locked="0"/>
    </xf>
    <xf numFmtId="49" fontId="106" fillId="27" borderId="65" xfId="0" applyNumberFormat="1" applyFont="1" applyFill="1" applyBorder="1" applyAlignment="1" applyProtection="1">
      <alignment horizontal="left"/>
      <protection locked="0"/>
    </xf>
    <xf numFmtId="195" fontId="102" fillId="27" borderId="62" xfId="126" applyFont="1" applyFill="1" applyBorder="1" applyProtection="1">
      <protection locked="0"/>
    </xf>
    <xf numFmtId="195" fontId="115" fillId="27" borderId="56" xfId="72" applyFont="1" applyFill="1" applyBorder="1" applyAlignment="1" applyProtection="1">
      <alignment horizontal="center"/>
      <protection locked="0"/>
    </xf>
    <xf numFmtId="195" fontId="102" fillId="27" borderId="56" xfId="126" applyFont="1" applyFill="1" applyBorder="1" applyAlignment="1" applyProtection="1">
      <protection locked="0"/>
    </xf>
    <xf numFmtId="195" fontId="108" fillId="27" borderId="56" xfId="126" applyFont="1" applyFill="1" applyBorder="1" applyAlignment="1" applyProtection="1">
      <protection locked="0"/>
    </xf>
    <xf numFmtId="195" fontId="114" fillId="27" borderId="56" xfId="126" applyFont="1" applyFill="1" applyBorder="1" applyAlignment="1" applyProtection="1">
      <protection locked="0"/>
    </xf>
    <xf numFmtId="195" fontId="107" fillId="27" borderId="56" xfId="126" applyFont="1" applyFill="1" applyBorder="1" applyProtection="1">
      <protection locked="0"/>
    </xf>
    <xf numFmtId="195" fontId="54" fillId="6" borderId="0" xfId="126" applyFont="1" applyFill="1" applyBorder="1" applyAlignment="1" applyProtection="1">
      <alignment horizontal="center" vertical="center"/>
    </xf>
    <xf numFmtId="0" fontId="56" fillId="0" borderId="0" xfId="146" applyNumberFormat="1" applyFont="1" applyAlignment="1">
      <alignment horizontal="center" vertical="center"/>
    </xf>
    <xf numFmtId="0" fontId="57" fillId="0" borderId="0" xfId="146" applyNumberFormat="1" applyFont="1" applyAlignment="1">
      <alignment horizontal="center" vertical="center"/>
    </xf>
    <xf numFmtId="195" fontId="100" fillId="0" borderId="0" xfId="146" applyNumberFormat="1" applyFont="1" applyAlignment="1">
      <alignment horizontal="left" vertical="center" wrapText="1"/>
    </xf>
    <xf numFmtId="0" fontId="102" fillId="0" borderId="0" xfId="0" applyFont="1" applyAlignment="1" applyProtection="1">
      <alignment horizontal="right" vertical="top"/>
      <protection hidden="1"/>
    </xf>
    <xf numFmtId="0" fontId="102" fillId="0" borderId="0" xfId="0" applyFont="1" applyAlignment="1" applyProtection="1">
      <alignment horizontal="center" vertical="top"/>
      <protection hidden="1"/>
    </xf>
    <xf numFmtId="0" fontId="102" fillId="0" borderId="0" xfId="0" applyFont="1" applyAlignment="1" applyProtection="1">
      <alignment horizontal="left" vertical="top"/>
      <protection hidden="1"/>
    </xf>
    <xf numFmtId="0" fontId="102" fillId="0" borderId="0" xfId="0" applyFont="1" applyAlignment="1" applyProtection="1">
      <alignment horizontal="center" vertical="top"/>
      <protection locked="0"/>
    </xf>
    <xf numFmtId="0" fontId="102" fillId="0" borderId="0" xfId="0" applyFont="1" applyAlignment="1" applyProtection="1">
      <alignment horizontal="left" vertical="top"/>
      <protection locked="0"/>
    </xf>
    <xf numFmtId="0" fontId="103" fillId="0" borderId="38" xfId="0" applyFont="1" applyBorder="1" applyAlignment="1">
      <alignment horizontal="right" vertical="top"/>
    </xf>
    <xf numFmtId="0" fontId="102" fillId="0" borderId="41" xfId="0" applyFont="1" applyBorder="1" applyAlignment="1" applyProtection="1">
      <alignment horizontal="center" vertical="top"/>
      <protection hidden="1"/>
    </xf>
    <xf numFmtId="0" fontId="102" fillId="0" borderId="0" xfId="0" applyFont="1" applyAlignment="1">
      <alignment horizontal="center" vertical="top"/>
    </xf>
    <xf numFmtId="0" fontId="103" fillId="0" borderId="19" xfId="0" applyFont="1" applyBorder="1" applyAlignment="1" applyProtection="1">
      <alignment horizontal="center" vertical="top"/>
      <protection hidden="1"/>
    </xf>
    <xf numFmtId="0" fontId="103" fillId="0" borderId="29" xfId="0" applyFont="1" applyBorder="1" applyAlignment="1" applyProtection="1">
      <alignment horizontal="center" vertical="top"/>
      <protection hidden="1"/>
    </xf>
    <xf numFmtId="0" fontId="103" fillId="0" borderId="30" xfId="0" applyFont="1" applyBorder="1" applyAlignment="1" applyProtection="1">
      <alignment horizontal="center" vertical="top"/>
      <protection hidden="1"/>
    </xf>
    <xf numFmtId="0" fontId="103" fillId="0" borderId="19" xfId="0" applyFont="1" applyBorder="1" applyAlignment="1">
      <alignment horizontal="right" vertical="top"/>
    </xf>
    <xf numFmtId="0" fontId="103" fillId="0" borderId="29" xfId="0" applyFont="1" applyBorder="1" applyAlignment="1">
      <alignment horizontal="right" vertical="top"/>
    </xf>
    <xf numFmtId="0" fontId="103" fillId="0" borderId="30" xfId="0" applyFont="1" applyBorder="1" applyAlignment="1">
      <alignment horizontal="right" vertical="top"/>
    </xf>
    <xf numFmtId="0" fontId="103" fillId="0" borderId="13" xfId="0" applyFont="1" applyBorder="1" applyAlignment="1">
      <alignment horizontal="left" vertical="top"/>
    </xf>
    <xf numFmtId="0" fontId="103" fillId="0" borderId="5" xfId="0" applyFont="1" applyBorder="1" applyAlignment="1">
      <alignment horizontal="center" vertical="top"/>
    </xf>
    <xf numFmtId="202" fontId="103" fillId="0" borderId="5" xfId="0" applyNumberFormat="1" applyFont="1" applyBorder="1" applyAlignment="1" applyProtection="1">
      <alignment horizontal="center" vertical="top"/>
      <protection hidden="1"/>
    </xf>
    <xf numFmtId="0" fontId="103" fillId="2" borderId="24" xfId="0" applyFont="1" applyFill="1" applyBorder="1" applyAlignment="1" applyProtection="1">
      <alignment horizontal="center" vertical="center"/>
      <protection hidden="1"/>
    </xf>
    <xf numFmtId="0" fontId="106" fillId="0" borderId="28" xfId="0" applyFont="1" applyBorder="1" applyAlignment="1">
      <alignment horizontal="left" vertical="top"/>
    </xf>
    <xf numFmtId="0" fontId="102" fillId="0" borderId="19" xfId="0" applyFont="1" applyBorder="1" applyAlignment="1">
      <alignment horizontal="left" vertical="top" indent="1"/>
    </xf>
    <xf numFmtId="0" fontId="102" fillId="0" borderId="30" xfId="0" applyFont="1" applyBorder="1" applyAlignment="1">
      <alignment vertical="top"/>
    </xf>
    <xf numFmtId="0" fontId="105" fillId="0" borderId="0" xfId="0" applyFont="1" applyAlignment="1" applyProtection="1">
      <alignment horizontal="center" vertical="top"/>
      <protection hidden="1"/>
    </xf>
    <xf numFmtId="0" fontId="103" fillId="0" borderId="13" xfId="0" applyFont="1" applyBorder="1" applyAlignment="1" applyProtection="1">
      <alignment horizontal="left" vertical="top"/>
      <protection hidden="1"/>
    </xf>
    <xf numFmtId="0" fontId="102" fillId="0" borderId="34" xfId="0" applyFont="1" applyBorder="1" applyAlignment="1" applyProtection="1">
      <alignment vertical="top"/>
      <protection hidden="1"/>
    </xf>
    <xf numFmtId="0" fontId="113" fillId="0" borderId="34" xfId="0" applyFont="1" applyBorder="1" applyAlignment="1" applyProtection="1">
      <alignment vertical="top"/>
      <protection locked="0"/>
    </xf>
    <xf numFmtId="0" fontId="102" fillId="0" borderId="29" xfId="0" applyFont="1" applyBorder="1" applyAlignment="1" applyProtection="1">
      <alignment vertical="top"/>
      <protection hidden="1"/>
    </xf>
    <xf numFmtId="0" fontId="102" fillId="0" borderId="29" xfId="0" applyFont="1" applyBorder="1" applyAlignment="1" applyProtection="1">
      <alignment horizontal="left" vertical="top"/>
      <protection locked="0"/>
    </xf>
    <xf numFmtId="0" fontId="102" fillId="0" borderId="41" xfId="0" applyFont="1" applyBorder="1" applyAlignment="1" applyProtection="1">
      <alignment horizontal="left" vertical="top"/>
      <protection hidden="1"/>
    </xf>
    <xf numFmtId="0" fontId="102" fillId="0" borderId="13" xfId="0" applyFont="1" applyBorder="1" applyAlignment="1" applyProtection="1">
      <alignment horizontal="left" vertical="top"/>
      <protection hidden="1"/>
    </xf>
    <xf numFmtId="0" fontId="103" fillId="22" borderId="35" xfId="0" applyFont="1" applyFill="1" applyBorder="1" applyAlignment="1" applyProtection="1">
      <alignment horizontal="center" vertical="center"/>
      <protection hidden="1"/>
    </xf>
    <xf numFmtId="0" fontId="103" fillId="22" borderId="35" xfId="0" applyFont="1" applyFill="1" applyBorder="1" applyAlignment="1" applyProtection="1">
      <alignment horizontal="center" vertical="center" wrapText="1"/>
      <protection hidden="1"/>
    </xf>
    <xf numFmtId="0" fontId="102" fillId="0" borderId="28" xfId="0" applyFont="1" applyBorder="1" applyAlignment="1" applyProtection="1">
      <alignment horizontal="left" indent="1"/>
      <protection locked="0"/>
    </xf>
    <xf numFmtId="203" fontId="102" fillId="24" borderId="18" xfId="0" applyNumberFormat="1" applyFont="1" applyFill="1" applyBorder="1" applyAlignment="1" applyProtection="1">
      <alignment horizontal="center"/>
      <protection hidden="1"/>
    </xf>
    <xf numFmtId="0" fontId="102" fillId="0" borderId="28" xfId="0" applyFont="1" applyBorder="1" applyProtection="1">
      <protection hidden="1"/>
    </xf>
    <xf numFmtId="0" fontId="102" fillId="0" borderId="29" xfId="0" applyFont="1" applyBorder="1" applyAlignment="1" applyProtection="1">
      <alignment vertical="top"/>
      <protection locked="0"/>
    </xf>
    <xf numFmtId="0" fontId="102" fillId="0" borderId="29" xfId="0" applyFont="1" applyBorder="1" applyAlignment="1" applyProtection="1">
      <alignment horizontal="left" vertical="top"/>
      <protection hidden="1"/>
    </xf>
    <xf numFmtId="0" fontId="102" fillId="0" borderId="18" xfId="0" applyFont="1" applyBorder="1" applyAlignment="1" applyProtection="1">
      <alignment horizontal="left" indent="1"/>
      <protection locked="0"/>
    </xf>
    <xf numFmtId="203" fontId="102" fillId="0" borderId="18" xfId="0" applyNumberFormat="1" applyFont="1" applyBorder="1" applyAlignment="1" applyProtection="1">
      <alignment horizontal="center"/>
      <protection hidden="1"/>
    </xf>
    <xf numFmtId="0" fontId="102" fillId="0" borderId="18" xfId="0" applyFont="1" applyBorder="1" applyProtection="1">
      <protection hidden="1"/>
    </xf>
    <xf numFmtId="0" fontId="112" fillId="6" borderId="45" xfId="0" applyFont="1" applyFill="1" applyBorder="1" applyAlignment="1" applyProtection="1">
      <alignment horizontal="center" vertical="top"/>
      <protection hidden="1"/>
    </xf>
    <xf numFmtId="199" fontId="102" fillId="0" borderId="18" xfId="0" applyNumberFormat="1" applyFont="1" applyBorder="1" applyAlignment="1" applyProtection="1">
      <alignment horizontal="center"/>
      <protection hidden="1"/>
    </xf>
    <xf numFmtId="0" fontId="102" fillId="0" borderId="38" xfId="0" applyFont="1" applyBorder="1" applyAlignment="1" applyProtection="1">
      <alignment horizontal="left" indent="1"/>
      <protection locked="0"/>
    </xf>
    <xf numFmtId="0" fontId="102" fillId="0" borderId="41" xfId="0" applyFont="1" applyBorder="1" applyAlignment="1" applyProtection="1">
      <alignment horizontal="left" indent="1"/>
      <protection locked="0"/>
    </xf>
    <xf numFmtId="0" fontId="102" fillId="0" borderId="44" xfId="0" applyFont="1" applyBorder="1" applyAlignment="1" applyProtection="1">
      <alignment horizontal="left" indent="1"/>
      <protection locked="0"/>
    </xf>
    <xf numFmtId="0" fontId="102" fillId="6" borderId="19" xfId="0" applyFont="1" applyFill="1" applyBorder="1" applyAlignment="1" applyProtection="1">
      <alignment horizontal="left" vertical="center" indent="2"/>
      <protection hidden="1"/>
    </xf>
    <xf numFmtId="204" fontId="102" fillId="6" borderId="30" xfId="0" applyNumberFormat="1" applyFont="1" applyFill="1" applyBorder="1" applyAlignment="1" applyProtection="1">
      <alignment horizontal="center" vertical="top"/>
      <protection locked="0"/>
    </xf>
    <xf numFmtId="0" fontId="102" fillId="6" borderId="16" xfId="0" applyFont="1" applyFill="1" applyBorder="1" applyAlignment="1" applyProtection="1">
      <alignment horizontal="left" vertical="center" indent="2"/>
      <protection hidden="1"/>
    </xf>
    <xf numFmtId="204" fontId="102" fillId="6" borderId="17" xfId="0" applyNumberFormat="1" applyFont="1" applyFill="1" applyBorder="1" applyAlignment="1" applyProtection="1">
      <alignment horizontal="center" vertical="top"/>
      <protection locked="0"/>
    </xf>
    <xf numFmtId="199" fontId="102" fillId="0" borderId="32" xfId="0" applyNumberFormat="1" applyFont="1" applyBorder="1" applyAlignment="1" applyProtection="1">
      <alignment horizontal="center"/>
      <protection hidden="1"/>
    </xf>
    <xf numFmtId="203" fontId="102" fillId="0" borderId="32" xfId="0" applyNumberFormat="1" applyFont="1" applyBorder="1" applyAlignment="1" applyProtection="1">
      <alignment horizontal="center"/>
      <protection hidden="1"/>
    </xf>
    <xf numFmtId="0" fontId="102" fillId="0" borderId="33" xfId="0" applyFont="1" applyBorder="1" applyProtection="1">
      <protection hidden="1"/>
    </xf>
    <xf numFmtId="0" fontId="102" fillId="0" borderId="41" xfId="0" applyFont="1" applyBorder="1" applyAlignment="1" applyProtection="1">
      <alignment horizontal="left" vertical="top" indent="2"/>
      <protection hidden="1"/>
    </xf>
    <xf numFmtId="198" fontId="102" fillId="0" borderId="41" xfId="126" applyNumberFormat="1" applyFont="1" applyFill="1" applyBorder="1" applyAlignment="1" applyProtection="1">
      <alignment horizontal="center" vertical="top"/>
      <protection hidden="1"/>
    </xf>
    <xf numFmtId="0" fontId="102" fillId="0" borderId="41" xfId="0" applyFont="1" applyBorder="1" applyAlignment="1" applyProtection="1">
      <alignment vertical="top"/>
      <protection hidden="1"/>
    </xf>
    <xf numFmtId="0" fontId="102" fillId="0" borderId="41" xfId="0" applyFont="1" applyBorder="1" applyAlignment="1" applyProtection="1">
      <alignment horizontal="center"/>
      <protection hidden="1"/>
    </xf>
    <xf numFmtId="0" fontId="102" fillId="0" borderId="39" xfId="0" applyFont="1" applyBorder="1" applyAlignment="1" applyProtection="1">
      <alignment horizontal="left" vertical="top" indent="2"/>
      <protection hidden="1"/>
    </xf>
    <xf numFmtId="0" fontId="102" fillId="0" borderId="39" xfId="0" applyFont="1" applyBorder="1" applyProtection="1">
      <protection hidden="1"/>
    </xf>
    <xf numFmtId="0" fontId="102" fillId="0" borderId="38" xfId="0" applyFont="1" applyBorder="1" applyAlignment="1" applyProtection="1">
      <alignment horizontal="left" vertical="center" indent="2"/>
      <protection hidden="1"/>
    </xf>
    <xf numFmtId="0" fontId="102" fillId="0" borderId="44" xfId="0" applyFont="1" applyBorder="1" applyAlignment="1" applyProtection="1">
      <alignment horizontal="center"/>
      <protection hidden="1"/>
    </xf>
    <xf numFmtId="0" fontId="102" fillId="0" borderId="33" xfId="0" applyFont="1" applyBorder="1" applyAlignment="1" applyProtection="1">
      <alignment horizontal="left" vertical="top" indent="1"/>
      <protection hidden="1"/>
    </xf>
    <xf numFmtId="0" fontId="102" fillId="0" borderId="43" xfId="0" applyFont="1" applyBorder="1" applyAlignment="1" applyProtection="1">
      <alignment horizontal="left" vertical="top" indent="2"/>
      <protection hidden="1"/>
    </xf>
    <xf numFmtId="198" fontId="102" fillId="0" borderId="43" xfId="126" applyNumberFormat="1" applyFont="1" applyFill="1" applyBorder="1" applyAlignment="1" applyProtection="1">
      <alignment horizontal="center" vertical="top"/>
      <protection locked="0"/>
    </xf>
    <xf numFmtId="0" fontId="102" fillId="0" borderId="43" xfId="0" applyFont="1" applyBorder="1" applyAlignment="1" applyProtection="1">
      <alignment vertical="top"/>
      <protection hidden="1"/>
    </xf>
    <xf numFmtId="0" fontId="102" fillId="0" borderId="43" xfId="0" applyFont="1" applyBorder="1" applyAlignment="1" applyProtection="1">
      <alignment horizontal="center"/>
      <protection hidden="1"/>
    </xf>
    <xf numFmtId="195" fontId="102" fillId="0" borderId="0" xfId="0" applyNumberFormat="1" applyFont="1" applyAlignment="1" applyProtection="1">
      <alignment horizontal="center" vertical="top"/>
      <protection hidden="1"/>
    </xf>
    <xf numFmtId="195" fontId="102" fillId="0" borderId="0" xfId="126" applyFont="1" applyFill="1" applyBorder="1" applyAlignment="1" applyProtection="1">
      <alignment horizontal="center" vertical="top"/>
      <protection hidden="1"/>
    </xf>
    <xf numFmtId="0" fontId="111" fillId="0" borderId="34" xfId="0" applyFont="1" applyBorder="1" applyAlignment="1" applyProtection="1">
      <alignment vertical="top"/>
      <protection locked="0"/>
    </xf>
    <xf numFmtId="0" fontId="114" fillId="22" borderId="35" xfId="0" applyFont="1" applyFill="1" applyBorder="1" applyAlignment="1" applyProtection="1">
      <alignment horizontal="center" vertical="center" wrapText="1"/>
      <protection hidden="1"/>
    </xf>
    <xf numFmtId="9" fontId="102" fillId="0" borderId="18" xfId="162" applyFont="1" applyBorder="1" applyAlignment="1" applyProtection="1">
      <alignment horizontal="right"/>
      <protection hidden="1"/>
    </xf>
    <xf numFmtId="0" fontId="103" fillId="22" borderId="21" xfId="145" applyFont="1" applyFill="1" applyBorder="1" applyAlignment="1">
      <alignment horizontal="center" vertical="center"/>
    </xf>
    <xf numFmtId="49" fontId="103" fillId="22" borderId="22" xfId="145" applyNumberFormat="1" applyFont="1" applyFill="1" applyBorder="1" applyAlignment="1">
      <alignment horizontal="center" vertical="center"/>
    </xf>
    <xf numFmtId="0" fontId="103" fillId="22" borderId="22" xfId="145" applyFont="1" applyFill="1" applyBorder="1" applyAlignment="1">
      <alignment horizontal="center" vertical="center"/>
    </xf>
    <xf numFmtId="0" fontId="103" fillId="22" borderId="21" xfId="0" applyFont="1" applyFill="1" applyBorder="1" applyAlignment="1">
      <alignment horizontal="center" vertical="center"/>
    </xf>
    <xf numFmtId="0" fontId="102" fillId="0" borderId="0" xfId="0" applyFont="1" applyAlignment="1" applyProtection="1">
      <alignment horizontal="center"/>
      <protection locked="0"/>
    </xf>
    <xf numFmtId="0" fontId="102" fillId="0" borderId="0" xfId="0" applyFont="1" applyAlignment="1">
      <alignment horizontal="left"/>
    </xf>
    <xf numFmtId="0" fontId="102" fillId="0" borderId="0" xfId="0" applyFont="1" applyProtection="1">
      <protection hidden="1"/>
    </xf>
    <xf numFmtId="0" fontId="102" fillId="0" borderId="13" xfId="0" applyFont="1" applyBorder="1" applyAlignment="1" applyProtection="1">
      <alignment horizontal="center"/>
      <protection locked="0"/>
    </xf>
    <xf numFmtId="198" fontId="102" fillId="0" borderId="13" xfId="126" applyNumberFormat="1" applyFont="1" applyFill="1" applyBorder="1" applyAlignment="1" applyProtection="1">
      <alignment horizontal="center"/>
      <protection locked="0"/>
    </xf>
    <xf numFmtId="198" fontId="102" fillId="0" borderId="0" xfId="126" applyNumberFormat="1" applyFont="1" applyFill="1" applyBorder="1" applyAlignment="1" applyProtection="1">
      <alignment horizontal="center"/>
      <protection hidden="1"/>
    </xf>
    <xf numFmtId="0" fontId="75" fillId="0" borderId="0" xfId="142" applyFont="1" applyAlignment="1">
      <alignment vertical="center"/>
    </xf>
    <xf numFmtId="0" fontId="40" fillId="0" borderId="0" xfId="142" applyAlignment="1">
      <alignment horizontal="center" vertical="center"/>
    </xf>
    <xf numFmtId="200" fontId="92" fillId="0" borderId="0" xfId="142" applyNumberFormat="1" applyFont="1" applyAlignment="1">
      <alignment horizontal="center" vertical="center"/>
    </xf>
    <xf numFmtId="0" fontId="40" fillId="0" borderId="0" xfId="142" applyAlignment="1">
      <alignment horizontal="center"/>
    </xf>
    <xf numFmtId="198" fontId="91" fillId="0" borderId="0" xfId="128" applyNumberFormat="1" applyFont="1" applyFill="1" applyBorder="1" applyAlignment="1" applyProtection="1"/>
    <xf numFmtId="200" fontId="92" fillId="0" borderId="0" xfId="142" applyNumberFormat="1" applyFont="1"/>
    <xf numFmtId="200" fontId="93" fillId="0" borderId="0" xfId="142" applyNumberFormat="1" applyFont="1"/>
    <xf numFmtId="199" fontId="85" fillId="0" borderId="0" xfId="142" applyNumberFormat="1" applyFont="1"/>
    <xf numFmtId="198" fontId="90" fillId="0" borderId="0" xfId="128" applyNumberFormat="1" applyFont="1" applyFill="1" applyBorder="1" applyAlignment="1" applyProtection="1"/>
    <xf numFmtId="0" fontId="40" fillId="0" borderId="0" xfId="142" applyAlignment="1">
      <alignment horizontal="left"/>
    </xf>
    <xf numFmtId="199" fontId="40" fillId="0" borderId="0" xfId="142" applyNumberFormat="1"/>
    <xf numFmtId="198" fontId="40" fillId="0" borderId="0" xfId="128" applyNumberFormat="1" applyFont="1" applyFill="1" applyBorder="1" applyAlignment="1" applyProtection="1"/>
    <xf numFmtId="0" fontId="67" fillId="0" borderId="0" xfId="142" applyFont="1" applyAlignment="1">
      <alignment horizontal="left"/>
    </xf>
    <xf numFmtId="0" fontId="67" fillId="0" borderId="0" xfId="142" applyFont="1" applyAlignment="1">
      <alignment horizontal="center"/>
    </xf>
    <xf numFmtId="199" fontId="67" fillId="0" borderId="0" xfId="142" applyNumberFormat="1" applyFont="1"/>
    <xf numFmtId="0" fontId="79" fillId="0" borderId="0" xfId="142" applyFont="1" applyAlignment="1">
      <alignment vertical="center"/>
    </xf>
    <xf numFmtId="0" fontId="77" fillId="0" borderId="0" xfId="142" applyFont="1" applyAlignment="1">
      <alignment horizontal="center" vertical="center"/>
    </xf>
    <xf numFmtId="0" fontId="77" fillId="0" borderId="0" xfId="142" applyFont="1" applyAlignment="1">
      <alignment horizontal="center"/>
    </xf>
    <xf numFmtId="200" fontId="82" fillId="0" borderId="0" xfId="142" applyNumberFormat="1" applyFont="1" applyAlignment="1">
      <alignment horizontal="right"/>
    </xf>
    <xf numFmtId="200" fontId="82" fillId="0" borderId="0" xfId="142" applyNumberFormat="1" applyFont="1" applyAlignment="1">
      <alignment horizontal="center" vertical="center"/>
    </xf>
    <xf numFmtId="0" fontId="77" fillId="0" borderId="42" xfId="142" applyFont="1" applyBorder="1" applyAlignment="1">
      <alignment horizontal="center"/>
    </xf>
    <xf numFmtId="0" fontId="83" fillId="0" borderId="0" xfId="142" applyFont="1" applyAlignment="1">
      <alignment horizontal="center"/>
    </xf>
    <xf numFmtId="199" fontId="84" fillId="0" borderId="0" xfId="142" applyNumberFormat="1" applyFont="1"/>
    <xf numFmtId="198" fontId="81" fillId="0" borderId="0" xfId="128" applyNumberFormat="1" applyFont="1" applyFill="1" applyBorder="1" applyAlignment="1" applyProtection="1">
      <alignment horizontal="right"/>
    </xf>
    <xf numFmtId="0" fontId="71" fillId="0" borderId="0" xfId="142" applyFont="1" applyAlignment="1">
      <alignment horizontal="center"/>
    </xf>
    <xf numFmtId="0" fontId="71" fillId="0" borderId="0" xfId="142" applyFont="1" applyAlignment="1">
      <alignment horizontal="left"/>
    </xf>
    <xf numFmtId="199" fontId="71" fillId="0" borderId="0" xfId="142" applyNumberFormat="1" applyFont="1"/>
    <xf numFmtId="0" fontId="70" fillId="0" borderId="0" xfId="142" applyFont="1" applyAlignment="1">
      <alignment horizontal="center" vertical="center"/>
    </xf>
    <xf numFmtId="0" fontId="70" fillId="0" borderId="42" xfId="142" applyFont="1" applyBorder="1" applyAlignment="1">
      <alignment horizontal="center"/>
    </xf>
    <xf numFmtId="198" fontId="80" fillId="0" borderId="0" xfId="128" applyNumberFormat="1" applyFont="1" applyFill="1" applyBorder="1" applyAlignment="1" applyProtection="1">
      <alignment horizontal="right"/>
    </xf>
    <xf numFmtId="0" fontId="76" fillId="0" borderId="0" xfId="142" applyFont="1" applyAlignment="1">
      <alignment horizontal="center"/>
    </xf>
    <xf numFmtId="199" fontId="78" fillId="0" borderId="0" xfId="142" applyNumberFormat="1" applyFont="1"/>
    <xf numFmtId="199" fontId="78" fillId="0" borderId="0" xfId="142" applyNumberFormat="1" applyFont="1" applyAlignment="1">
      <alignment horizontal="right"/>
    </xf>
    <xf numFmtId="0" fontId="59" fillId="0" borderId="0" xfId="142" applyFont="1" applyAlignment="1">
      <alignment horizontal="center"/>
    </xf>
    <xf numFmtId="0" fontId="64" fillId="0" borderId="0" xfId="142" applyFont="1" applyAlignment="1">
      <alignment horizontal="center"/>
    </xf>
    <xf numFmtId="0" fontId="68" fillId="0" borderId="0" xfId="142" applyFont="1" applyAlignment="1">
      <alignment horizontal="center"/>
    </xf>
  </cellXfs>
  <cellStyles count="164">
    <cellStyle name=",;F'KOIT[[WAAHK" xfId="1"/>
    <cellStyle name="?? [0.00]_????" xfId="2"/>
    <cellStyle name="?? [0]_PERSONAL" xfId="3"/>
    <cellStyle name="???? [0.00]_????" xfId="4"/>
    <cellStyle name="??????[0]_PERSONAL" xfId="5"/>
    <cellStyle name="??????PERSONAL" xfId="6"/>
    <cellStyle name="?????[0]_PERSONAL" xfId="7"/>
    <cellStyle name="?????PERSONAL" xfId="8"/>
    <cellStyle name="????_????" xfId="9"/>
    <cellStyle name="???[0]_PERSONAL" xfId="10"/>
    <cellStyle name="???_PERSONAL" xfId="11"/>
    <cellStyle name="??_??" xfId="12"/>
    <cellStyle name="?@??laroux" xfId="13"/>
    <cellStyle name="=C:\WINDOWS\SYSTEM32\COMMAND.COM" xfId="14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20% - ส่วนที่ถูกเน้น1" xfId="21"/>
    <cellStyle name="20% - ส่วนที่ถูกเน้น2" xfId="22"/>
    <cellStyle name="20% - ส่วนที่ถูกเน้น3" xfId="23"/>
    <cellStyle name="20% - ส่วนที่ถูกเน้น4" xfId="24"/>
    <cellStyle name="20% - ส่วนที่ถูกเน้น5" xfId="25"/>
    <cellStyle name="20% - ส่วนที่ถูกเน้น6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ส่วนที่ถูกเน้น1" xfId="33"/>
    <cellStyle name="40% - ส่วนที่ถูกเน้น2" xfId="34"/>
    <cellStyle name="40% - ส่วนที่ถูกเน้น3" xfId="35"/>
    <cellStyle name="40% - ส่วนที่ถูกเน้น4" xfId="36"/>
    <cellStyle name="40% - ส่วนที่ถูกเน้น5" xfId="37"/>
    <cellStyle name="40% - ส่วนที่ถูกเน้น6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ส่วนที่ถูกเน้น1" xfId="45"/>
    <cellStyle name="60% - ส่วนที่ถูกเน้น2" xfId="46"/>
    <cellStyle name="60% - ส่วนที่ถูกเน้น3" xfId="47"/>
    <cellStyle name="60% - ส่วนที่ถูกเน้น4" xfId="48"/>
    <cellStyle name="60% - ส่วนที่ถูกเน้น5" xfId="49"/>
    <cellStyle name="60% - ส่วนที่ถูกเน้น6" xfId="50"/>
    <cellStyle name="a" xfId="51"/>
    <cellStyle name="abc" xfId="52"/>
    <cellStyle name="Accent1" xfId="53"/>
    <cellStyle name="Accent2" xfId="54"/>
    <cellStyle name="Accent3" xfId="55"/>
    <cellStyle name="Accent4" xfId="56"/>
    <cellStyle name="Accent5" xfId="57"/>
    <cellStyle name="Accent6" xfId="58"/>
    <cellStyle name="Bad" xfId="59"/>
    <cellStyle name="Calc Currency (0)" xfId="60"/>
    <cellStyle name="Calc Currency (2)" xfId="61"/>
    <cellStyle name="Calc Percent (0)" xfId="62"/>
    <cellStyle name="Calc Percent (1)" xfId="63"/>
    <cellStyle name="Calc Percent (2)" xfId="64"/>
    <cellStyle name="Calc Units (0)" xfId="65"/>
    <cellStyle name="Calc Units (1)" xfId="66"/>
    <cellStyle name="Calc Units (2)" xfId="67"/>
    <cellStyle name="Calculation" xfId="68"/>
    <cellStyle name="Check Cell" xfId="69"/>
    <cellStyle name="Comma" xfId="126" builtinId="3"/>
    <cellStyle name="Comma [00]" xfId="70"/>
    <cellStyle name="Comma 2" xfId="71"/>
    <cellStyle name="Comma 2 2" xfId="72"/>
    <cellStyle name="company_title" xfId="73"/>
    <cellStyle name="Currency [00]" xfId="74"/>
    <cellStyle name="Date Short" xfId="75"/>
    <cellStyle name="date_format" xfId="76"/>
    <cellStyle name="Enter Currency (0)" xfId="77"/>
    <cellStyle name="Enter Currency (2)" xfId="78"/>
    <cellStyle name="Enter Units (0)" xfId="79"/>
    <cellStyle name="Enter Units (1)" xfId="80"/>
    <cellStyle name="Enter Units (2)" xfId="81"/>
    <cellStyle name="Explanatory Text" xfId="82"/>
    <cellStyle name="Good" xfId="83"/>
    <cellStyle name="Grey" xfId="84"/>
    <cellStyle name="Header1" xfId="85"/>
    <cellStyle name="Header2" xfId="86"/>
    <cellStyle name="Heading 1" xfId="87"/>
    <cellStyle name="Heading 2" xfId="88"/>
    <cellStyle name="Heading 3" xfId="89"/>
    <cellStyle name="Heading 4" xfId="90"/>
    <cellStyle name="Input" xfId="91"/>
    <cellStyle name="Input [yellow]" xfId="92"/>
    <cellStyle name="Link Currency (0)" xfId="93"/>
    <cellStyle name="Link Currency (2)" xfId="94"/>
    <cellStyle name="Link Units (0)" xfId="95"/>
    <cellStyle name="Link Units (1)" xfId="96"/>
    <cellStyle name="Link Units (2)" xfId="97"/>
    <cellStyle name="Linked Cell" xfId="98"/>
    <cellStyle name="Neutral" xfId="99"/>
    <cellStyle name="no dec" xfId="100"/>
    <cellStyle name="Normal" xfId="0" builtinId="0"/>
    <cellStyle name="Normal - Style1" xfId="101"/>
    <cellStyle name="Normal 2" xfId="102"/>
    <cellStyle name="Normal 3" xfId="103"/>
    <cellStyle name="Normal 51" xfId="163"/>
    <cellStyle name="Normal_ต่อเติมโรงจอดรถ รยล.โครงการปรับปรุงพระที่นั่งอัมพรสถาน ( เปลี่ยนแปลงฐานราก )" xfId="104"/>
    <cellStyle name="Note" xfId="105"/>
    <cellStyle name="Output" xfId="106"/>
    <cellStyle name="ParaBirimi [0]_RESULTS" xfId="107"/>
    <cellStyle name="ParaBirimi_RESULTS" xfId="108"/>
    <cellStyle name="Percent" xfId="162" builtinId="5"/>
    <cellStyle name="Percent [0]" xfId="109"/>
    <cellStyle name="Percent [00]" xfId="110"/>
    <cellStyle name="Percent [2]" xfId="111"/>
    <cellStyle name="PrePop Currency (0)" xfId="112"/>
    <cellStyle name="PrePop Currency (2)" xfId="113"/>
    <cellStyle name="PrePop Units (0)" xfId="114"/>
    <cellStyle name="PrePop Units (1)" xfId="115"/>
    <cellStyle name="PrePop Units (2)" xfId="116"/>
    <cellStyle name="report_title" xfId="117"/>
    <cellStyle name="Text Indent A" xfId="118"/>
    <cellStyle name="Text Indent B" xfId="119"/>
    <cellStyle name="Text Indent C" xfId="120"/>
    <cellStyle name="Title" xfId="121"/>
    <cellStyle name="Total" xfId="122"/>
    <cellStyle name="Virg? [0]_RESULTS" xfId="123"/>
    <cellStyle name="Virg?_RESULTS" xfId="124"/>
    <cellStyle name="Warning Text" xfId="125"/>
    <cellStyle name="การคำนวณ" xfId="136"/>
    <cellStyle name="ข้อความเตือน" xfId="137"/>
    <cellStyle name="ข้อความอธิบาย" xfId="138"/>
    <cellStyle name="เครื่องหมายจุลภาค 2" xfId="127"/>
    <cellStyle name="เครื่องหมายจุลภาค 2 2" xfId="128"/>
    <cellStyle name="เครื่องหมายจุลภาค 3" xfId="129"/>
    <cellStyle name="เครื่องหมายจุลภาค 4" xfId="130"/>
    <cellStyle name="เครื่องหมายจุลภาค 5" xfId="131"/>
    <cellStyle name="ชื่อเรื่อง" xfId="139"/>
    <cellStyle name="เซลล์ตรวจสอบ" xfId="132"/>
    <cellStyle name="เซลล์ที่มีการเชื่อมโยง" xfId="133"/>
    <cellStyle name="ดี" xfId="140"/>
    <cellStyle name="ปกติ 2" xfId="141"/>
    <cellStyle name="ปกติ 2 2" xfId="142"/>
    <cellStyle name="ปกติ 2_(เฉพาะอาคาร)ราคากลางอาคารนวัตกรรมบริการ-25ตค.56" xfId="143"/>
    <cellStyle name="ปกติ 3" xfId="144"/>
    <cellStyle name="ปกติ_5008 อาคารสำนักงานคณะกรรมการเลือกตั้งจ.ภูเก็ต" xfId="145"/>
    <cellStyle name="ปกติ_BOQ-ต่อเติมGUEST ROOM-3มิย.56" xfId="146"/>
    <cellStyle name="ป้อนค่า" xfId="147"/>
    <cellStyle name="ปานกลาง" xfId="148"/>
    <cellStyle name="ผลรวม" xfId="149"/>
    <cellStyle name="แย่" xfId="134"/>
    <cellStyle name="ลักษณะ 1" xfId="150"/>
    <cellStyle name="ส่วนที่ถูกเน้น1" xfId="151"/>
    <cellStyle name="ส่วนที่ถูกเน้น2" xfId="152"/>
    <cellStyle name="ส่วนที่ถูกเน้น3" xfId="153"/>
    <cellStyle name="ส่วนที่ถูกเน้น4" xfId="154"/>
    <cellStyle name="ส่วนที่ถูกเน้น5" xfId="155"/>
    <cellStyle name="ส่วนที่ถูกเน้น6" xfId="156"/>
    <cellStyle name="แสดงผล" xfId="135"/>
    <cellStyle name="หมายเหตุ" xfId="157"/>
    <cellStyle name="หัวเรื่อง 1" xfId="158"/>
    <cellStyle name="หัวเรื่อง 2" xfId="159"/>
    <cellStyle name="หัวเรื่อง 3" xfId="160"/>
    <cellStyle name="หัวเรื่อง 4" xfId="1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11</xdr:row>
      <xdr:rowOff>66675</xdr:rowOff>
    </xdr:from>
    <xdr:to>
      <xdr:col>5</xdr:col>
      <xdr:colOff>133350</xdr:colOff>
      <xdr:row>12</xdr:row>
      <xdr:rowOff>219075</xdr:rowOff>
    </xdr:to>
    <xdr:sp macro="" textlink="">
      <xdr:nvSpPr>
        <xdr:cNvPr id="18364" name="AutoShape 1">
          <a:extLst>
            <a:ext uri="{FF2B5EF4-FFF2-40B4-BE49-F238E27FC236}">
              <a16:creationId xmlns:a16="http://schemas.microsoft.com/office/drawing/2014/main" id="{9EE59F84-8B4F-4712-AE0C-98719ADB0A69}"/>
            </a:ext>
          </a:extLst>
        </xdr:cNvPr>
        <xdr:cNvSpPr>
          <a:spLocks/>
        </xdr:cNvSpPr>
      </xdr:nvSpPr>
      <xdr:spPr bwMode="auto">
        <a:xfrm>
          <a:off x="2190750" y="3152775"/>
          <a:ext cx="57150" cy="485775"/>
        </a:xfrm>
        <a:prstGeom prst="leftBrace">
          <a:avLst>
            <a:gd name="adj1" fmla="val 73981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76200</xdr:rowOff>
    </xdr:from>
    <xdr:to>
      <xdr:col>16</xdr:col>
      <xdr:colOff>133350</xdr:colOff>
      <xdr:row>12</xdr:row>
      <xdr:rowOff>209550</xdr:rowOff>
    </xdr:to>
    <xdr:sp macro="" textlink="">
      <xdr:nvSpPr>
        <xdr:cNvPr id="18365" name="AutoShape 2">
          <a:extLst>
            <a:ext uri="{FF2B5EF4-FFF2-40B4-BE49-F238E27FC236}">
              <a16:creationId xmlns:a16="http://schemas.microsoft.com/office/drawing/2014/main" id="{DE128D58-3166-4A6C-B228-A73FF1FD137E}"/>
            </a:ext>
          </a:extLst>
        </xdr:cNvPr>
        <xdr:cNvSpPr>
          <a:spLocks/>
        </xdr:cNvSpPr>
      </xdr:nvSpPr>
      <xdr:spPr bwMode="auto">
        <a:xfrm>
          <a:off x="5934075" y="3162300"/>
          <a:ext cx="95250" cy="466725"/>
        </a:xfrm>
        <a:prstGeom prst="rightBrace">
          <a:avLst>
            <a:gd name="adj1" fmla="val 42739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11</xdr:row>
      <xdr:rowOff>66675</xdr:rowOff>
    </xdr:from>
    <xdr:to>
      <xdr:col>5</xdr:col>
      <xdr:colOff>133350</xdr:colOff>
      <xdr:row>12</xdr:row>
      <xdr:rowOff>219075</xdr:rowOff>
    </xdr:to>
    <xdr:sp macro="" textlink="">
      <xdr:nvSpPr>
        <xdr:cNvPr id="18366" name="AutoShape 7">
          <a:extLst>
            <a:ext uri="{FF2B5EF4-FFF2-40B4-BE49-F238E27FC236}">
              <a16:creationId xmlns:a16="http://schemas.microsoft.com/office/drawing/2014/main" id="{DFEC6E5A-C56B-4207-A19E-CD2D7A08094A}"/>
            </a:ext>
          </a:extLst>
        </xdr:cNvPr>
        <xdr:cNvSpPr>
          <a:spLocks/>
        </xdr:cNvSpPr>
      </xdr:nvSpPr>
      <xdr:spPr bwMode="auto">
        <a:xfrm>
          <a:off x="2190750" y="3152775"/>
          <a:ext cx="57150" cy="485775"/>
        </a:xfrm>
        <a:prstGeom prst="leftBrace">
          <a:avLst>
            <a:gd name="adj1" fmla="val 73981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76200</xdr:rowOff>
    </xdr:from>
    <xdr:to>
      <xdr:col>16</xdr:col>
      <xdr:colOff>133350</xdr:colOff>
      <xdr:row>12</xdr:row>
      <xdr:rowOff>209550</xdr:rowOff>
    </xdr:to>
    <xdr:sp macro="" textlink="">
      <xdr:nvSpPr>
        <xdr:cNvPr id="18367" name="AutoShape 8">
          <a:extLst>
            <a:ext uri="{FF2B5EF4-FFF2-40B4-BE49-F238E27FC236}">
              <a16:creationId xmlns:a16="http://schemas.microsoft.com/office/drawing/2014/main" id="{8E5A1763-E8C9-4E04-828A-A084BF0C76E5}"/>
            </a:ext>
          </a:extLst>
        </xdr:cNvPr>
        <xdr:cNvSpPr>
          <a:spLocks/>
        </xdr:cNvSpPr>
      </xdr:nvSpPr>
      <xdr:spPr bwMode="auto">
        <a:xfrm>
          <a:off x="5934075" y="3162300"/>
          <a:ext cx="95250" cy="466725"/>
        </a:xfrm>
        <a:prstGeom prst="rightBrace">
          <a:avLst>
            <a:gd name="adj1" fmla="val 42739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18368" name="AutoShape 21">
          <a:extLst>
            <a:ext uri="{FF2B5EF4-FFF2-40B4-BE49-F238E27FC236}">
              <a16:creationId xmlns:a16="http://schemas.microsoft.com/office/drawing/2014/main" id="{0DADC126-C1B0-4D63-9A05-184BFB3F0835}"/>
            </a:ext>
          </a:extLst>
        </xdr:cNvPr>
        <xdr:cNvSpPr>
          <a:spLocks/>
        </xdr:cNvSpPr>
      </xdr:nvSpPr>
      <xdr:spPr bwMode="auto">
        <a:xfrm>
          <a:off x="12734925" y="5010150"/>
          <a:ext cx="57150" cy="1181100"/>
        </a:xfrm>
        <a:prstGeom prst="leftBrace">
          <a:avLst>
            <a:gd name="adj1" fmla="val 168299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18369" name="AutoShape 22">
          <a:extLst>
            <a:ext uri="{FF2B5EF4-FFF2-40B4-BE49-F238E27FC236}">
              <a16:creationId xmlns:a16="http://schemas.microsoft.com/office/drawing/2014/main" id="{7392C6F3-895F-450B-ABF9-B16A09F63F88}"/>
            </a:ext>
          </a:extLst>
        </xdr:cNvPr>
        <xdr:cNvSpPr>
          <a:spLocks/>
        </xdr:cNvSpPr>
      </xdr:nvSpPr>
      <xdr:spPr bwMode="auto">
        <a:xfrm>
          <a:off x="17859375" y="5019675"/>
          <a:ext cx="95250" cy="1162050"/>
        </a:xfrm>
        <a:prstGeom prst="rightBrace">
          <a:avLst>
            <a:gd name="adj1" fmla="val 99294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18370" name="AutoShape 23">
          <a:extLst>
            <a:ext uri="{FF2B5EF4-FFF2-40B4-BE49-F238E27FC236}">
              <a16:creationId xmlns:a16="http://schemas.microsoft.com/office/drawing/2014/main" id="{18BDF5C1-40BB-4EEC-BEB6-1D2E10A43A68}"/>
            </a:ext>
          </a:extLst>
        </xdr:cNvPr>
        <xdr:cNvSpPr>
          <a:spLocks/>
        </xdr:cNvSpPr>
      </xdr:nvSpPr>
      <xdr:spPr bwMode="auto">
        <a:xfrm>
          <a:off x="12734925" y="5010150"/>
          <a:ext cx="57150" cy="1181100"/>
        </a:xfrm>
        <a:prstGeom prst="leftBrace">
          <a:avLst>
            <a:gd name="adj1" fmla="val 168299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18371" name="AutoShape 24">
          <a:extLst>
            <a:ext uri="{FF2B5EF4-FFF2-40B4-BE49-F238E27FC236}">
              <a16:creationId xmlns:a16="http://schemas.microsoft.com/office/drawing/2014/main" id="{4DA9D3CE-D650-4B48-ACF7-B731BAEBD1DF}"/>
            </a:ext>
          </a:extLst>
        </xdr:cNvPr>
        <xdr:cNvSpPr>
          <a:spLocks/>
        </xdr:cNvSpPr>
      </xdr:nvSpPr>
      <xdr:spPr bwMode="auto">
        <a:xfrm>
          <a:off x="17859375" y="5019675"/>
          <a:ext cx="95250" cy="1162050"/>
        </a:xfrm>
        <a:prstGeom prst="rightBrace">
          <a:avLst>
            <a:gd name="adj1" fmla="val 99294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18372" name="AutoShape 25">
          <a:extLst>
            <a:ext uri="{FF2B5EF4-FFF2-40B4-BE49-F238E27FC236}">
              <a16:creationId xmlns:a16="http://schemas.microsoft.com/office/drawing/2014/main" id="{E241F95C-9B01-4085-B101-E2D3167EDEBF}"/>
            </a:ext>
          </a:extLst>
        </xdr:cNvPr>
        <xdr:cNvSpPr>
          <a:spLocks/>
        </xdr:cNvSpPr>
      </xdr:nvSpPr>
      <xdr:spPr bwMode="auto">
        <a:xfrm>
          <a:off x="12734925" y="5010150"/>
          <a:ext cx="57150" cy="1181100"/>
        </a:xfrm>
        <a:prstGeom prst="leftBrace">
          <a:avLst>
            <a:gd name="adj1" fmla="val 168299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18373" name="AutoShape 26">
          <a:extLst>
            <a:ext uri="{FF2B5EF4-FFF2-40B4-BE49-F238E27FC236}">
              <a16:creationId xmlns:a16="http://schemas.microsoft.com/office/drawing/2014/main" id="{3019AC71-781E-4ADD-A575-CFCD2DD88D01}"/>
            </a:ext>
          </a:extLst>
        </xdr:cNvPr>
        <xdr:cNvSpPr>
          <a:spLocks/>
        </xdr:cNvSpPr>
      </xdr:nvSpPr>
      <xdr:spPr bwMode="auto">
        <a:xfrm>
          <a:off x="17859375" y="5019675"/>
          <a:ext cx="95250" cy="1162050"/>
        </a:xfrm>
        <a:prstGeom prst="rightBrace">
          <a:avLst>
            <a:gd name="adj1" fmla="val 99294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76200</xdr:colOff>
      <xdr:row>17</xdr:row>
      <xdr:rowOff>66675</xdr:rowOff>
    </xdr:from>
    <xdr:to>
      <xdr:col>25</xdr:col>
      <xdr:colOff>133350</xdr:colOff>
      <xdr:row>21</xdr:row>
      <xdr:rowOff>219075</xdr:rowOff>
    </xdr:to>
    <xdr:sp macro="" textlink="">
      <xdr:nvSpPr>
        <xdr:cNvPr id="18374" name="AutoShape 27">
          <a:extLst>
            <a:ext uri="{FF2B5EF4-FFF2-40B4-BE49-F238E27FC236}">
              <a16:creationId xmlns:a16="http://schemas.microsoft.com/office/drawing/2014/main" id="{340D6F5F-6CFB-4D18-B75E-5F0770D47C28}"/>
            </a:ext>
          </a:extLst>
        </xdr:cNvPr>
        <xdr:cNvSpPr>
          <a:spLocks/>
        </xdr:cNvSpPr>
      </xdr:nvSpPr>
      <xdr:spPr bwMode="auto">
        <a:xfrm>
          <a:off x="12734925" y="5010150"/>
          <a:ext cx="57150" cy="1181100"/>
        </a:xfrm>
        <a:prstGeom prst="leftBrace">
          <a:avLst>
            <a:gd name="adj1" fmla="val 168299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38100</xdr:colOff>
      <xdr:row>17</xdr:row>
      <xdr:rowOff>76200</xdr:rowOff>
    </xdr:from>
    <xdr:to>
      <xdr:col>36</xdr:col>
      <xdr:colOff>133350</xdr:colOff>
      <xdr:row>21</xdr:row>
      <xdr:rowOff>209550</xdr:rowOff>
    </xdr:to>
    <xdr:sp macro="" textlink="">
      <xdr:nvSpPr>
        <xdr:cNvPr id="18375" name="AutoShape 28">
          <a:extLst>
            <a:ext uri="{FF2B5EF4-FFF2-40B4-BE49-F238E27FC236}">
              <a16:creationId xmlns:a16="http://schemas.microsoft.com/office/drawing/2014/main" id="{6F5CE2A0-8BDB-4944-9B9A-B5F08C42F811}"/>
            </a:ext>
          </a:extLst>
        </xdr:cNvPr>
        <xdr:cNvSpPr>
          <a:spLocks/>
        </xdr:cNvSpPr>
      </xdr:nvSpPr>
      <xdr:spPr bwMode="auto">
        <a:xfrm>
          <a:off x="17859375" y="5019675"/>
          <a:ext cx="95250" cy="1162050"/>
        </a:xfrm>
        <a:prstGeom prst="rightBrace">
          <a:avLst>
            <a:gd name="adj1" fmla="val 99294"/>
            <a:gd name="adj2" fmla="val 50000"/>
          </a:avLst>
        </a:prstGeom>
        <a:noFill/>
        <a:ln w="9360" cap="sq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AF69"/>
  <sheetViews>
    <sheetView showGridLines="0" view="pageBreakPreview" zoomScale="75" zoomScaleNormal="75" zoomScaleSheetLayoutView="75" workbookViewId="0">
      <selection activeCell="L22" sqref="L22"/>
    </sheetView>
  </sheetViews>
  <sheetFormatPr defaultColWidth="9" defaultRowHeight="21.75"/>
  <cols>
    <col min="1" max="1" width="9.140625" style="1" customWidth="1"/>
    <col min="2" max="2" width="9.140625" style="2" customWidth="1"/>
    <col min="3" max="3" width="9.42578125" style="3" customWidth="1"/>
    <col min="4" max="4" width="9.140625" style="1" customWidth="1"/>
    <col min="5" max="5" width="9.140625" style="4" customWidth="1"/>
    <col min="6" max="7" width="9.140625" style="5" customWidth="1"/>
    <col min="8" max="8" width="14.42578125" style="5" customWidth="1"/>
    <col min="9" max="9" width="9.140625" style="5" customWidth="1"/>
    <col min="10" max="12" width="9.140625" style="2" customWidth="1"/>
    <col min="13" max="30" width="9.140625" style="6" customWidth="1"/>
    <col min="31" max="16384" width="9" style="7"/>
  </cols>
  <sheetData>
    <row r="2" spans="1:32" ht="21.95" customHeight="1"/>
    <row r="3" spans="1:32" s="9" customFormat="1" ht="51">
      <c r="A3" s="386" t="s">
        <v>78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2" s="9" customFormat="1" ht="24.75" customHeight="1">
      <c r="A4" s="387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2" s="15" customFormat="1" ht="69.75" customHeight="1">
      <c r="A5" s="10"/>
      <c r="B5" s="11"/>
      <c r="C5" s="105" t="s">
        <v>0</v>
      </c>
      <c r="D5" s="10"/>
      <c r="E5" s="13" t="s">
        <v>1</v>
      </c>
      <c r="F5" s="389" t="s">
        <v>205</v>
      </c>
      <c r="G5" s="389"/>
      <c r="H5" s="389"/>
      <c r="I5" s="389"/>
      <c r="J5" s="389"/>
      <c r="K5" s="389"/>
      <c r="L5" s="389"/>
      <c r="M5" s="389"/>
      <c r="N5" s="389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2" s="15" customFormat="1" ht="36" hidden="1">
      <c r="A6" s="10"/>
      <c r="B6" s="11"/>
      <c r="C6" s="12"/>
      <c r="D6" s="10"/>
      <c r="E6" s="13"/>
      <c r="F6" s="94"/>
      <c r="G6" s="14"/>
      <c r="H6" s="14"/>
      <c r="I6" s="14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2" ht="19.899999999999999" customHeight="1">
      <c r="F7" s="14"/>
    </row>
    <row r="8" spans="1:32" s="15" customFormat="1" ht="36">
      <c r="A8" s="10"/>
      <c r="B8" s="11"/>
      <c r="C8" s="13" t="s">
        <v>2</v>
      </c>
      <c r="D8" s="10"/>
      <c r="E8" s="13" t="s">
        <v>1</v>
      </c>
      <c r="F8" s="14" t="s">
        <v>207</v>
      </c>
      <c r="G8" s="14"/>
      <c r="H8" s="14"/>
      <c r="I8" s="1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10" spans="1:32" s="15" customFormat="1" ht="36">
      <c r="A10" s="10"/>
      <c r="B10" s="11"/>
      <c r="C10" s="13" t="s">
        <v>3</v>
      </c>
      <c r="D10" s="10"/>
      <c r="E10" s="13" t="s">
        <v>1</v>
      </c>
      <c r="F10" s="14" t="s">
        <v>4</v>
      </c>
      <c r="G10" s="14"/>
      <c r="H10" s="14"/>
      <c r="I10" s="14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2" s="15" customFormat="1" ht="26.45" customHeight="1">
      <c r="A11" s="10"/>
      <c r="B11" s="11"/>
      <c r="C11" s="13"/>
      <c r="D11" s="10"/>
      <c r="E11" s="13"/>
      <c r="F11" s="14"/>
      <c r="G11" s="14"/>
      <c r="H11" s="14"/>
      <c r="I11" s="14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2" s="15" customFormat="1" ht="36">
      <c r="A12" s="11"/>
      <c r="C12" s="13"/>
      <c r="D12" s="10"/>
      <c r="E12" s="12"/>
      <c r="F12" s="14"/>
      <c r="G12" s="14"/>
      <c r="H12" s="14"/>
      <c r="I12" s="11"/>
      <c r="J12" s="11"/>
      <c r="K12" s="16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s="15" customFormat="1" ht="30" customHeight="1">
      <c r="A13" s="10"/>
      <c r="B13" s="11"/>
      <c r="C13" s="13"/>
      <c r="D13" s="10"/>
      <c r="E13" s="13"/>
      <c r="F13" s="14"/>
      <c r="G13" s="14"/>
      <c r="H13" s="14"/>
      <c r="I13" s="14"/>
      <c r="J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2" s="92" customFormat="1" ht="23.25">
      <c r="A14" s="86"/>
      <c r="B14" s="87"/>
      <c r="C14" s="88"/>
      <c r="D14" s="86"/>
      <c r="E14" s="89"/>
      <c r="F14" s="90"/>
      <c r="G14" s="90"/>
      <c r="H14" s="90"/>
      <c r="I14" s="90"/>
      <c r="J14" s="87"/>
      <c r="K14" s="87"/>
      <c r="L14" s="87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</row>
    <row r="17" spans="6:19" ht="36"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388"/>
      <c r="Q17" s="388"/>
      <c r="R17" s="388"/>
      <c r="S17" s="388"/>
    </row>
    <row r="19" spans="6:19">
      <c r="L19" s="2" t="s">
        <v>75</v>
      </c>
    </row>
    <row r="65" spans="3:11">
      <c r="C65" s="3" t="s">
        <v>86</v>
      </c>
      <c r="F65" s="5">
        <v>40320</v>
      </c>
      <c r="K65" s="2" t="s">
        <v>91</v>
      </c>
    </row>
    <row r="66" spans="3:11">
      <c r="C66" s="3" t="s">
        <v>87</v>
      </c>
      <c r="D66" s="1">
        <v>2</v>
      </c>
      <c r="F66" s="5">
        <v>6720</v>
      </c>
      <c r="K66" s="2" t="s">
        <v>91</v>
      </c>
    </row>
    <row r="67" spans="3:11">
      <c r="C67" s="3" t="s">
        <v>88</v>
      </c>
      <c r="D67" s="1">
        <v>1</v>
      </c>
      <c r="F67" s="5">
        <v>8400</v>
      </c>
      <c r="K67" s="2" t="s">
        <v>91</v>
      </c>
    </row>
    <row r="68" spans="3:11">
      <c r="C68" s="3" t="s">
        <v>89</v>
      </c>
      <c r="D68" s="1">
        <v>2</v>
      </c>
      <c r="F68" s="5">
        <v>4800</v>
      </c>
      <c r="H68" s="5">
        <v>700</v>
      </c>
    </row>
    <row r="69" spans="3:11">
      <c r="C69" s="3" t="s">
        <v>90</v>
      </c>
      <c r="D69" s="1">
        <v>2</v>
      </c>
      <c r="F69" s="5">
        <v>2460</v>
      </c>
      <c r="K69" s="2" t="s">
        <v>91</v>
      </c>
    </row>
  </sheetData>
  <sheetProtection selectLockedCells="1" selectUnlockedCells="1"/>
  <mergeCells count="4">
    <mergeCell ref="A3:N3"/>
    <mergeCell ref="A4:L4"/>
    <mergeCell ref="F17:S17"/>
    <mergeCell ref="F5:N5"/>
  </mergeCells>
  <printOptions horizontalCentered="1"/>
  <pageMargins left="0.55138888888888893" right="0.55138888888888893" top="1.5215277777777778" bottom="0.59027777777777779" header="0.51180555555555551" footer="0.51180555555555551"/>
  <pageSetup paperSize="9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5"/>
  <sheetViews>
    <sheetView workbookViewId="0">
      <selection activeCell="H24" sqref="H24"/>
    </sheetView>
  </sheetViews>
  <sheetFormatPr defaultRowHeight="21.75"/>
  <cols>
    <col min="5" max="5" width="33.140625" customWidth="1"/>
    <col min="8" max="8" width="14.28515625" customWidth="1"/>
  </cols>
  <sheetData>
    <row r="2" spans="4:8" ht="22.5" thickBot="1">
      <c r="D2" t="s">
        <v>215</v>
      </c>
      <c r="E2" s="93">
        <v>3858300</v>
      </c>
    </row>
    <row r="3" spans="4:8" ht="22.5" thickTop="1">
      <c r="E3" s="107">
        <f>ปร.6!O14</f>
        <v>0</v>
      </c>
    </row>
    <row r="5" spans="4:8">
      <c r="E5" s="107">
        <f>E2-E3</f>
        <v>3858300</v>
      </c>
      <c r="G5">
        <v>8.3000000000000007</v>
      </c>
      <c r="H5" s="106">
        <f>E5/G5</f>
        <v>464855.42168674694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  <pageSetUpPr fitToPage="1"/>
  </sheetPr>
  <dimension ref="A1:W75"/>
  <sheetViews>
    <sheetView showGridLines="0" tabSelected="1" view="pageBreakPreview" zoomScale="75" zoomScaleNormal="75" zoomScaleSheetLayoutView="75" workbookViewId="0">
      <selection activeCell="G30" sqref="G30:O30"/>
    </sheetView>
  </sheetViews>
  <sheetFormatPr defaultColWidth="0" defaultRowHeight="21" zeroHeight="1"/>
  <cols>
    <col min="1" max="1" width="8.140625" style="109" customWidth="1"/>
    <col min="2" max="2" width="9.140625" style="109" customWidth="1"/>
    <col min="3" max="3" width="11.42578125" style="109" customWidth="1"/>
    <col min="4" max="4" width="6" style="109" customWidth="1"/>
    <col min="5" max="5" width="4.140625" style="109" customWidth="1"/>
    <col min="6" max="9" width="5.5703125" style="109" customWidth="1"/>
    <col min="10" max="10" width="1.5703125" style="109" customWidth="1"/>
    <col min="11" max="12" width="5.5703125" style="109" customWidth="1"/>
    <col min="13" max="13" width="2.5703125" style="109" customWidth="1"/>
    <col min="14" max="14" width="1.140625" style="109" customWidth="1"/>
    <col min="15" max="15" width="17.140625" style="109" customWidth="1"/>
    <col min="16" max="16" width="13.7109375" style="109" customWidth="1"/>
    <col min="17" max="17" width="0.140625" style="109" customWidth="1"/>
    <col min="18" max="16384" width="0" style="109" hidden="1"/>
  </cols>
  <sheetData>
    <row r="1" spans="1:16">
      <c r="P1" s="115" t="s">
        <v>73</v>
      </c>
    </row>
    <row r="2" spans="1:16">
      <c r="A2" s="404" t="s">
        <v>253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</row>
    <row r="3" spans="1:16">
      <c r="A3" s="158" t="s">
        <v>206</v>
      </c>
      <c r="B3" s="157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6">
      <c r="A4" s="117" t="s">
        <v>5</v>
      </c>
      <c r="B4" s="117"/>
      <c r="C4" s="117" t="s">
        <v>130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>
      <c r="A5" s="117" t="s">
        <v>6</v>
      </c>
      <c r="B5" s="117"/>
      <c r="C5" s="405"/>
      <c r="D5" s="405"/>
      <c r="E5" s="405"/>
      <c r="F5" s="405"/>
      <c r="G5" s="405"/>
      <c r="H5" s="405"/>
      <c r="I5" s="405"/>
      <c r="J5" s="118"/>
      <c r="K5" s="118" t="s">
        <v>7</v>
      </c>
      <c r="L5" s="118"/>
      <c r="M5" s="117"/>
      <c r="N5" s="117"/>
      <c r="O5" s="406">
        <v>0</v>
      </c>
      <c r="P5" s="406"/>
    </row>
    <row r="6" spans="1:16">
      <c r="A6" s="119" t="s">
        <v>85</v>
      </c>
      <c r="B6" s="119"/>
      <c r="C6" s="119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1"/>
      <c r="O6" s="121"/>
      <c r="P6" s="121"/>
    </row>
    <row r="7" spans="1:16" ht="43.5" customHeight="1">
      <c r="A7" s="122" t="s">
        <v>8</v>
      </c>
      <c r="B7" s="407" t="s">
        <v>9</v>
      </c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123" t="s">
        <v>74</v>
      </c>
      <c r="P7" s="122" t="s">
        <v>10</v>
      </c>
    </row>
    <row r="8" spans="1:16" ht="22.5" customHeight="1">
      <c r="A8" s="124"/>
      <c r="B8" s="408" t="s">
        <v>11</v>
      </c>
      <c r="C8" s="408"/>
      <c r="D8" s="408"/>
      <c r="E8" s="408"/>
      <c r="F8" s="408"/>
      <c r="G8" s="408"/>
      <c r="H8" s="408"/>
      <c r="I8" s="408"/>
      <c r="J8" s="408"/>
      <c r="K8" s="408"/>
      <c r="L8" s="408"/>
      <c r="M8" s="408"/>
      <c r="N8" s="408"/>
      <c r="O8" s="125"/>
      <c r="P8" s="126"/>
    </row>
    <row r="9" spans="1:16" ht="24" customHeight="1">
      <c r="A9" s="127">
        <v>1</v>
      </c>
      <c r="B9" s="128" t="s">
        <v>96</v>
      </c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1"/>
      <c r="O9" s="154"/>
      <c r="P9" s="132"/>
    </row>
    <row r="10" spans="1:16">
      <c r="A10" s="127">
        <v>2</v>
      </c>
      <c r="B10" s="128" t="s">
        <v>117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1"/>
      <c r="O10" s="133"/>
      <c r="P10" s="132"/>
    </row>
    <row r="11" spans="1:16">
      <c r="A11" s="127"/>
      <c r="B11" s="134"/>
      <c r="C11" s="135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/>
      <c r="O11" s="136"/>
      <c r="P11" s="137"/>
    </row>
    <row r="12" spans="1:16">
      <c r="A12" s="138"/>
      <c r="B12" s="139"/>
      <c r="C12" s="14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1"/>
      <c r="O12" s="141"/>
      <c r="P12" s="142"/>
    </row>
    <row r="13" spans="1:16" ht="21.75" customHeight="1">
      <c r="A13" s="132"/>
      <c r="B13" s="409"/>
      <c r="C13" s="409"/>
      <c r="D13" s="409"/>
      <c r="E13" s="409"/>
      <c r="F13" s="409"/>
      <c r="G13" s="409"/>
      <c r="H13" s="409"/>
      <c r="I13" s="409"/>
      <c r="J13" s="409"/>
      <c r="K13" s="410"/>
      <c r="L13" s="410"/>
      <c r="M13" s="410"/>
      <c r="N13" s="410"/>
      <c r="O13" s="143"/>
      <c r="P13" s="144"/>
    </row>
    <row r="14" spans="1:16" ht="21.75" customHeight="1">
      <c r="A14" s="132"/>
      <c r="B14" s="401" t="s">
        <v>80</v>
      </c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3"/>
      <c r="O14" s="155"/>
      <c r="P14" s="144"/>
    </row>
    <row r="15" spans="1:16">
      <c r="A15" s="144"/>
      <c r="B15" s="145"/>
      <c r="C15" s="402" t="s">
        <v>76</v>
      </c>
      <c r="D15" s="402"/>
      <c r="E15" s="402"/>
      <c r="F15" s="402"/>
      <c r="G15" s="402"/>
      <c r="H15" s="402"/>
      <c r="I15" s="402"/>
      <c r="J15" s="402"/>
      <c r="K15" s="402"/>
      <c r="L15" s="402"/>
      <c r="M15" s="402"/>
      <c r="N15" s="131"/>
      <c r="O15" s="156"/>
      <c r="P15" s="146"/>
    </row>
    <row r="16" spans="1:16">
      <c r="A16" s="144"/>
      <c r="B16" s="398" t="str">
        <f>BAHTTEXT(O15)</f>
        <v>ศูนย์บาทถ้วน</v>
      </c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400"/>
      <c r="O16" s="125"/>
      <c r="P16" s="144"/>
    </row>
    <row r="17" spans="1:23" ht="21.75" customHeight="1">
      <c r="A17" s="147"/>
      <c r="B17" s="395"/>
      <c r="C17" s="395"/>
      <c r="D17" s="395"/>
      <c r="E17" s="396"/>
      <c r="F17" s="396"/>
      <c r="G17" s="396"/>
      <c r="H17" s="396"/>
      <c r="I17" s="396"/>
      <c r="J17" s="396"/>
      <c r="K17" s="396"/>
      <c r="L17" s="396"/>
      <c r="M17" s="396"/>
      <c r="N17" s="148"/>
      <c r="O17" s="149"/>
      <c r="P17" s="150"/>
    </row>
    <row r="18" spans="1:23">
      <c r="A18" s="110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W18" s="108"/>
    </row>
    <row r="19" spans="1:23">
      <c r="A19" s="108"/>
      <c r="B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W19" s="108"/>
    </row>
    <row r="20" spans="1:23" ht="24" customHeight="1">
      <c r="A20" s="111"/>
      <c r="B20" s="111"/>
      <c r="C20" s="111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111"/>
      <c r="O20" s="111"/>
      <c r="P20" s="391"/>
      <c r="Q20" s="391"/>
      <c r="R20" s="391"/>
      <c r="S20" s="391"/>
      <c r="T20" s="391"/>
      <c r="U20" s="391"/>
      <c r="W20" s="108"/>
    </row>
    <row r="21" spans="1:23" ht="21.75" customHeight="1">
      <c r="A21" s="397"/>
      <c r="B21" s="397"/>
      <c r="C21" s="397"/>
      <c r="D21" s="391"/>
      <c r="E21" s="391"/>
      <c r="F21" s="391"/>
      <c r="G21" s="392"/>
      <c r="H21" s="392"/>
      <c r="I21" s="392"/>
      <c r="J21" s="392"/>
      <c r="K21" s="392"/>
      <c r="L21" s="392"/>
      <c r="M21" s="392"/>
      <c r="N21" s="392"/>
      <c r="O21" s="392"/>
      <c r="P21" s="391"/>
      <c r="Q21" s="391"/>
      <c r="R21" s="391"/>
      <c r="S21" s="391"/>
      <c r="T21" s="391"/>
      <c r="U21" s="391"/>
      <c r="W21" s="108"/>
    </row>
    <row r="22" spans="1:23">
      <c r="A22" s="110"/>
      <c r="B22" s="112"/>
      <c r="C22" s="108"/>
      <c r="D22" s="111"/>
      <c r="E22" s="111"/>
      <c r="F22" s="111"/>
      <c r="G22" s="111"/>
      <c r="H22" s="111"/>
      <c r="I22" s="111"/>
      <c r="J22" s="111"/>
      <c r="K22" s="112"/>
      <c r="L22" s="111"/>
      <c r="M22" s="111"/>
      <c r="N22" s="111"/>
      <c r="O22" s="111"/>
      <c r="P22" s="111"/>
      <c r="Q22" s="111"/>
      <c r="R22" s="111"/>
      <c r="S22" s="111"/>
      <c r="T22" s="391"/>
      <c r="U22" s="391"/>
      <c r="W22" s="108"/>
    </row>
    <row r="23" spans="1:23" ht="21.75" customHeight="1">
      <c r="A23" s="108"/>
      <c r="B23" s="108"/>
      <c r="C23" s="108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W23" s="108"/>
    </row>
    <row r="24" spans="1:23" ht="24" customHeight="1">
      <c r="A24" s="390"/>
      <c r="B24" s="390"/>
      <c r="C24" s="390"/>
      <c r="D24" s="391"/>
      <c r="E24" s="391"/>
      <c r="F24" s="391"/>
      <c r="G24" s="392"/>
      <c r="H24" s="392"/>
      <c r="I24" s="392"/>
      <c r="J24" s="392"/>
      <c r="K24" s="392"/>
      <c r="L24" s="392"/>
      <c r="M24" s="392"/>
      <c r="N24" s="392"/>
      <c r="O24" s="392"/>
      <c r="P24" s="111"/>
      <c r="Q24" s="111"/>
      <c r="R24" s="111"/>
      <c r="S24" s="111"/>
      <c r="T24" s="111"/>
      <c r="U24" s="111"/>
      <c r="W24" s="108"/>
    </row>
    <row r="25" spans="1:23">
      <c r="B25" s="112"/>
      <c r="C25" s="108"/>
      <c r="D25" s="111"/>
      <c r="E25" s="111"/>
      <c r="F25" s="111"/>
      <c r="G25" s="111"/>
      <c r="H25" s="111"/>
      <c r="I25" s="111"/>
      <c r="J25" s="111"/>
      <c r="K25" s="112"/>
      <c r="L25" s="111"/>
      <c r="M25" s="111"/>
      <c r="N25" s="111"/>
      <c r="O25" s="111"/>
      <c r="P25" s="111"/>
    </row>
    <row r="26" spans="1:23">
      <c r="B26" s="108"/>
      <c r="C26" s="108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</row>
    <row r="27" spans="1:23">
      <c r="D27" s="391"/>
      <c r="E27" s="391"/>
      <c r="F27" s="391"/>
      <c r="G27" s="392"/>
      <c r="H27" s="392"/>
      <c r="I27" s="392"/>
      <c r="J27" s="392"/>
      <c r="K27" s="392"/>
      <c r="L27" s="392"/>
      <c r="M27" s="392"/>
      <c r="N27" s="392"/>
      <c r="O27" s="392"/>
      <c r="P27" s="111"/>
      <c r="Q27" s="111"/>
      <c r="R27" s="111"/>
      <c r="S27" s="111"/>
      <c r="T27" s="111"/>
      <c r="U27" s="111"/>
    </row>
    <row r="28" spans="1:23">
      <c r="D28" s="108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</row>
    <row r="29" spans="1:23"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3">
      <c r="D30" s="391"/>
      <c r="E30" s="391"/>
      <c r="F30" s="391"/>
      <c r="G30" s="392"/>
      <c r="H30" s="392"/>
      <c r="I30" s="392"/>
      <c r="J30" s="392"/>
      <c r="K30" s="392"/>
      <c r="L30" s="392"/>
      <c r="M30" s="392"/>
      <c r="N30" s="392"/>
      <c r="O30" s="392"/>
      <c r="P30" s="111"/>
      <c r="Q30" s="111"/>
      <c r="R30" s="111"/>
      <c r="S30" s="111"/>
      <c r="T30" s="111"/>
      <c r="U30" s="111"/>
    </row>
    <row r="31" spans="1:23">
      <c r="D31" s="391"/>
      <c r="E31" s="391"/>
      <c r="F31" s="391"/>
      <c r="G31" s="392"/>
      <c r="H31" s="392"/>
      <c r="I31" s="392"/>
      <c r="J31" s="392"/>
      <c r="K31" s="392"/>
      <c r="L31" s="392"/>
      <c r="M31" s="392"/>
      <c r="N31" s="392"/>
      <c r="O31" s="392"/>
      <c r="P31" s="151"/>
      <c r="Q31" s="151"/>
      <c r="R31" s="151"/>
      <c r="S31" s="151"/>
      <c r="T31" s="151"/>
      <c r="U31" s="151"/>
      <c r="V31" s="151"/>
    </row>
    <row r="32" spans="1:23">
      <c r="D32" s="391"/>
      <c r="E32" s="391"/>
      <c r="F32" s="391"/>
      <c r="G32" s="393"/>
      <c r="H32" s="393"/>
      <c r="I32" s="393"/>
      <c r="J32" s="393"/>
      <c r="K32" s="393"/>
      <c r="L32" s="393"/>
      <c r="M32" s="393"/>
      <c r="N32" s="393"/>
      <c r="O32" s="394"/>
      <c r="P32" s="394"/>
      <c r="Q32" s="394"/>
      <c r="R32" s="394"/>
      <c r="S32" s="394"/>
      <c r="T32" s="394"/>
      <c r="U32" s="394"/>
      <c r="V32" s="394"/>
    </row>
    <row r="33" spans="14:14"/>
    <row r="34" spans="14:14">
      <c r="N34" s="152"/>
    </row>
    <row r="35" spans="14:14">
      <c r="N35" s="153"/>
    </row>
    <row r="36" spans="14:14"/>
    <row r="37" spans="14:14"/>
    <row r="38" spans="14:14"/>
    <row r="39" spans="14:14"/>
    <row r="40" spans="14:14"/>
    <row r="41" spans="14:14"/>
    <row r="42" spans="14:14"/>
    <row r="43" spans="14:14"/>
    <row r="44" spans="14:14"/>
    <row r="45" spans="14:14"/>
    <row r="46" spans="14:14"/>
    <row r="47" spans="14:14"/>
    <row r="48" spans="14:1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 spans="3:11"/>
    <row r="66" spans="3:11">
      <c r="C66" s="109" t="s">
        <v>86</v>
      </c>
      <c r="F66" s="109">
        <v>40320</v>
      </c>
      <c r="K66" s="109" t="s">
        <v>91</v>
      </c>
    </row>
    <row r="67" spans="3:11">
      <c r="C67" s="109" t="s">
        <v>87</v>
      </c>
      <c r="D67" s="109">
        <v>2</v>
      </c>
      <c r="F67" s="109">
        <v>6720</v>
      </c>
      <c r="K67" s="109" t="s">
        <v>91</v>
      </c>
    </row>
    <row r="68" spans="3:11">
      <c r="C68" s="109" t="s">
        <v>88</v>
      </c>
      <c r="D68" s="109">
        <v>1</v>
      </c>
      <c r="F68" s="109">
        <v>8400</v>
      </c>
      <c r="K68" s="109" t="s">
        <v>91</v>
      </c>
    </row>
    <row r="69" spans="3:11">
      <c r="C69" s="109" t="s">
        <v>89</v>
      </c>
      <c r="D69" s="109">
        <v>2</v>
      </c>
      <c r="F69" s="109">
        <v>4800</v>
      </c>
      <c r="H69" s="109">
        <v>700</v>
      </c>
    </row>
    <row r="70" spans="3:11">
      <c r="C70" s="109" t="s">
        <v>90</v>
      </c>
      <c r="D70" s="109">
        <v>2</v>
      </c>
      <c r="F70" s="109">
        <v>2460</v>
      </c>
      <c r="K70" s="109" t="s">
        <v>91</v>
      </c>
    </row>
    <row r="71" spans="3:11"/>
    <row r="72" spans="3:11"/>
    <row r="73" spans="3:11"/>
    <row r="74" spans="3:11"/>
    <row r="75" spans="3:11"/>
  </sheetData>
  <sheetProtection selectLockedCells="1" selectUnlockedCells="1"/>
  <mergeCells count="33">
    <mergeCell ref="B16:N16"/>
    <mergeCell ref="B14:N14"/>
    <mergeCell ref="C15:M15"/>
    <mergeCell ref="A2:P2"/>
    <mergeCell ref="C5:I5"/>
    <mergeCell ref="O5:P5"/>
    <mergeCell ref="B7:N7"/>
    <mergeCell ref="B8:N8"/>
    <mergeCell ref="B13:J13"/>
    <mergeCell ref="K13:N13"/>
    <mergeCell ref="B17:D17"/>
    <mergeCell ref="E17:M17"/>
    <mergeCell ref="T20:U20"/>
    <mergeCell ref="A21:C21"/>
    <mergeCell ref="D21:F21"/>
    <mergeCell ref="G21:O21"/>
    <mergeCell ref="P21:S21"/>
    <mergeCell ref="T21:U21"/>
    <mergeCell ref="P20:S20"/>
    <mergeCell ref="D20:M20"/>
    <mergeCell ref="D32:F32"/>
    <mergeCell ref="G32:N32"/>
    <mergeCell ref="O32:V32"/>
    <mergeCell ref="D27:F27"/>
    <mergeCell ref="G27:O27"/>
    <mergeCell ref="D30:F30"/>
    <mergeCell ref="G30:O30"/>
    <mergeCell ref="A24:C24"/>
    <mergeCell ref="D24:F24"/>
    <mergeCell ref="G24:O24"/>
    <mergeCell ref="T22:U22"/>
    <mergeCell ref="D31:F31"/>
    <mergeCell ref="G31:O31"/>
  </mergeCells>
  <printOptions horizontalCentered="1"/>
  <pageMargins left="0.62992125984251968" right="0.19685039370078741" top="0.59055118110236227" bottom="0.39370078740157483" header="0.51181102362204722" footer="0.51181102362204722"/>
  <pageSetup paperSize="9" scale="95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154"/>
  <sheetViews>
    <sheetView showGridLines="0" view="pageBreakPreview" topLeftCell="A25" zoomScale="115" zoomScaleNormal="115" zoomScaleSheetLayoutView="115" workbookViewId="0">
      <selection activeCell="M44" sqref="M44:P44"/>
    </sheetView>
  </sheetViews>
  <sheetFormatPr defaultColWidth="9.140625" defaultRowHeight="21" zeroHeight="1"/>
  <cols>
    <col min="1" max="1" width="7.28515625" style="109" customWidth="1"/>
    <col min="2" max="2" width="9.140625" style="109" customWidth="1"/>
    <col min="3" max="4" width="4.7109375" style="109" customWidth="1"/>
    <col min="5" max="5" width="6.85546875" style="109" customWidth="1"/>
    <col min="6" max="7" width="4.7109375" style="109" customWidth="1"/>
    <col min="8" max="8" width="1.7109375" style="109" customWidth="1"/>
    <col min="9" max="10" width="4.85546875" style="109" customWidth="1"/>
    <col min="11" max="11" width="16.7109375" style="109" customWidth="1"/>
    <col min="12" max="12" width="4.5703125" style="109" customWidth="1"/>
    <col min="13" max="13" width="2.85546875" style="109" customWidth="1"/>
    <col min="14" max="14" width="0" style="109" hidden="1" customWidth="1"/>
    <col min="15" max="15" width="10.42578125" style="109" customWidth="1"/>
    <col min="16" max="16" width="15.5703125" style="109" customWidth="1"/>
    <col min="17" max="17" width="0.140625" style="109" customWidth="1"/>
    <col min="18" max="18" width="10.140625" style="109" customWidth="1"/>
    <col min="19" max="19" width="11.7109375" style="109" customWidth="1"/>
    <col min="20" max="16384" width="9.140625" style="109"/>
  </cols>
  <sheetData>
    <row r="1" spans="1:20">
      <c r="P1" s="159" t="s">
        <v>92</v>
      </c>
      <c r="Q1" s="115"/>
    </row>
    <row r="2" spans="1:20" ht="21.75" customHeight="1">
      <c r="A2" s="411" t="s">
        <v>12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</row>
    <row r="3" spans="1:20" ht="21.75" customHeight="1">
      <c r="A3" s="412" t="s">
        <v>254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</row>
    <row r="4" spans="1:20" ht="21.75" customHeight="1">
      <c r="A4" s="160" t="s">
        <v>13</v>
      </c>
      <c r="B4" s="413" t="s">
        <v>14</v>
      </c>
      <c r="C4" s="413"/>
      <c r="D4" s="413"/>
      <c r="E4" s="414" t="s">
        <v>205</v>
      </c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</row>
    <row r="5" spans="1:20" ht="21.75" customHeight="1">
      <c r="A5" s="161" t="s">
        <v>13</v>
      </c>
      <c r="B5" s="415" t="s">
        <v>15</v>
      </c>
      <c r="C5" s="415"/>
      <c r="D5" s="415"/>
      <c r="E5" s="416" t="s">
        <v>84</v>
      </c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</row>
    <row r="6" spans="1:20" ht="21.75" customHeight="1">
      <c r="A6" s="161" t="s">
        <v>13</v>
      </c>
      <c r="B6" s="415" t="s">
        <v>16</v>
      </c>
      <c r="C6" s="415"/>
      <c r="D6" s="415"/>
      <c r="E6" s="424" t="s">
        <v>129</v>
      </c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</row>
    <row r="7" spans="1:20" ht="21.75" customHeight="1">
      <c r="A7" s="161" t="s">
        <v>13</v>
      </c>
      <c r="B7" s="425" t="s">
        <v>17</v>
      </c>
      <c r="C7" s="425"/>
      <c r="D7" s="425"/>
      <c r="E7" s="425"/>
      <c r="F7" s="425"/>
      <c r="G7" s="425"/>
      <c r="H7" s="425"/>
      <c r="I7" s="425"/>
      <c r="J7" s="162"/>
      <c r="K7" s="162"/>
      <c r="L7" s="162"/>
      <c r="M7" s="162"/>
      <c r="N7" s="162"/>
      <c r="O7" s="162"/>
      <c r="P7" s="162"/>
      <c r="Q7" s="162"/>
      <c r="R7" s="162"/>
    </row>
    <row r="8" spans="1:20" ht="21.75" customHeight="1">
      <c r="A8" s="161" t="s">
        <v>13</v>
      </c>
      <c r="B8" s="425" t="s">
        <v>18</v>
      </c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 t="s">
        <v>19</v>
      </c>
      <c r="P8" s="425"/>
      <c r="Q8" s="425"/>
      <c r="R8" s="425"/>
    </row>
    <row r="9" spans="1:20" ht="21.75" customHeight="1">
      <c r="A9" s="161" t="s">
        <v>13</v>
      </c>
      <c r="B9" s="163" t="s">
        <v>211</v>
      </c>
      <c r="C9" s="163"/>
      <c r="D9" s="163"/>
      <c r="E9" s="163"/>
      <c r="F9" s="163"/>
      <c r="G9" s="163"/>
      <c r="H9" s="163"/>
      <c r="I9" s="163"/>
      <c r="J9" s="164"/>
      <c r="K9" s="165"/>
      <c r="L9" s="166" t="s">
        <v>20</v>
      </c>
      <c r="M9" s="415"/>
      <c r="N9" s="415"/>
      <c r="O9" s="415"/>
      <c r="P9" s="415"/>
      <c r="Q9" s="415"/>
      <c r="R9" s="415"/>
    </row>
    <row r="10" spans="1:20" s="167" customFormat="1" ht="21.75" customHeight="1">
      <c r="A10" s="161" t="s">
        <v>13</v>
      </c>
      <c r="B10" s="417" t="s">
        <v>94</v>
      </c>
      <c r="C10" s="417"/>
      <c r="D10" s="417"/>
      <c r="E10" s="417"/>
      <c r="F10" s="417"/>
      <c r="G10" s="417"/>
      <c r="H10" s="417"/>
      <c r="I10" s="417"/>
      <c r="J10" s="418"/>
      <c r="K10" s="418"/>
      <c r="L10" s="417"/>
      <c r="M10" s="417"/>
      <c r="N10" s="417"/>
      <c r="O10" s="417"/>
      <c r="P10" s="417"/>
      <c r="Q10" s="417"/>
      <c r="R10" s="417"/>
    </row>
    <row r="11" spans="1:20" ht="65.25" customHeight="1" thickBot="1">
      <c r="A11" s="168" t="s">
        <v>8</v>
      </c>
      <c r="B11" s="419" t="s">
        <v>9</v>
      </c>
      <c r="C11" s="419"/>
      <c r="D11" s="419"/>
      <c r="E11" s="419"/>
      <c r="F11" s="419"/>
      <c r="G11" s="419"/>
      <c r="H11" s="419"/>
      <c r="I11" s="419"/>
      <c r="J11" s="419"/>
      <c r="K11" s="420" t="s">
        <v>255</v>
      </c>
      <c r="L11" s="420"/>
      <c r="M11" s="419" t="s">
        <v>81</v>
      </c>
      <c r="N11" s="419"/>
      <c r="O11" s="419"/>
      <c r="P11" s="169" t="s">
        <v>256</v>
      </c>
      <c r="Q11" s="419" t="s">
        <v>10</v>
      </c>
      <c r="R11" s="419"/>
    </row>
    <row r="12" spans="1:20" ht="21.75" customHeight="1" thickTop="1">
      <c r="A12" s="170">
        <v>1</v>
      </c>
      <c r="B12" s="421" t="s">
        <v>96</v>
      </c>
      <c r="C12" s="421"/>
      <c r="D12" s="421"/>
      <c r="E12" s="421"/>
      <c r="F12" s="421"/>
      <c r="G12" s="421"/>
      <c r="H12" s="421"/>
      <c r="I12" s="421"/>
      <c r="J12" s="421"/>
      <c r="K12" s="171"/>
      <c r="L12" s="172"/>
      <c r="M12" s="422"/>
      <c r="N12" s="422"/>
      <c r="O12" s="422"/>
      <c r="P12" s="173"/>
      <c r="Q12" s="423"/>
      <c r="R12" s="423"/>
    </row>
    <row r="13" spans="1:20" ht="21.75" customHeight="1">
      <c r="A13" s="174">
        <v>1.1000000000000001</v>
      </c>
      <c r="B13" s="426" t="s">
        <v>96</v>
      </c>
      <c r="C13" s="426"/>
      <c r="D13" s="426"/>
      <c r="E13" s="426"/>
      <c r="F13" s="426"/>
      <c r="G13" s="426"/>
      <c r="H13" s="426"/>
      <c r="I13" s="426"/>
      <c r="J13" s="426"/>
      <c r="K13" s="175"/>
      <c r="L13" s="176"/>
      <c r="M13" s="427"/>
      <c r="N13" s="427"/>
      <c r="O13" s="427"/>
      <c r="P13" s="177"/>
      <c r="Q13" s="428"/>
      <c r="R13" s="428"/>
    </row>
    <row r="14" spans="1:20" ht="21.75" customHeight="1">
      <c r="A14" s="178"/>
      <c r="B14" s="426"/>
      <c r="C14" s="426"/>
      <c r="D14" s="426"/>
      <c r="E14" s="426"/>
      <c r="F14" s="426"/>
      <c r="G14" s="426"/>
      <c r="H14" s="426"/>
      <c r="I14" s="426"/>
      <c r="J14" s="426"/>
      <c r="K14" s="175"/>
      <c r="L14" s="176"/>
      <c r="M14" s="427"/>
      <c r="N14" s="427"/>
      <c r="O14" s="427"/>
      <c r="P14" s="177"/>
      <c r="Q14" s="179"/>
      <c r="R14" s="179"/>
    </row>
    <row r="15" spans="1:20" ht="21.75" customHeight="1">
      <c r="A15" s="178"/>
      <c r="B15" s="426"/>
      <c r="C15" s="426"/>
      <c r="D15" s="426"/>
      <c r="E15" s="426"/>
      <c r="F15" s="426"/>
      <c r="G15" s="426"/>
      <c r="H15" s="426"/>
      <c r="I15" s="426"/>
      <c r="J15" s="426"/>
      <c r="K15" s="175"/>
      <c r="L15" s="176"/>
      <c r="M15" s="427"/>
      <c r="N15" s="427"/>
      <c r="O15" s="427"/>
      <c r="P15" s="177"/>
      <c r="Q15" s="428"/>
      <c r="R15" s="428"/>
    </row>
    <row r="16" spans="1:20" ht="21.75" customHeight="1">
      <c r="A16" s="178"/>
      <c r="B16" s="426"/>
      <c r="C16" s="426"/>
      <c r="D16" s="426"/>
      <c r="E16" s="426"/>
      <c r="F16" s="426"/>
      <c r="G16" s="426"/>
      <c r="H16" s="426"/>
      <c r="I16" s="426"/>
      <c r="J16" s="426"/>
      <c r="K16" s="175"/>
      <c r="L16" s="176"/>
      <c r="M16" s="427"/>
      <c r="N16" s="427"/>
      <c r="O16" s="427"/>
      <c r="P16" s="177"/>
      <c r="Q16" s="180"/>
      <c r="R16" s="181"/>
      <c r="T16" s="109" t="s">
        <v>75</v>
      </c>
    </row>
    <row r="17" spans="1:22" ht="21.75" customHeight="1">
      <c r="A17" s="178"/>
      <c r="B17" s="426"/>
      <c r="C17" s="426"/>
      <c r="D17" s="426"/>
      <c r="E17" s="426"/>
      <c r="F17" s="426"/>
      <c r="G17" s="426"/>
      <c r="H17" s="426"/>
      <c r="I17" s="426"/>
      <c r="J17" s="426"/>
      <c r="K17" s="175"/>
      <c r="L17" s="176"/>
      <c r="M17" s="427"/>
      <c r="N17" s="427"/>
      <c r="O17" s="427"/>
      <c r="P17" s="177"/>
      <c r="Q17" s="180"/>
      <c r="R17" s="181"/>
    </row>
    <row r="18" spans="1:22" ht="21.75" customHeight="1">
      <c r="A18" s="178"/>
      <c r="B18" s="431"/>
      <c r="C18" s="432"/>
      <c r="D18" s="432"/>
      <c r="E18" s="432"/>
      <c r="F18" s="432"/>
      <c r="G18" s="432"/>
      <c r="H18" s="432"/>
      <c r="I18" s="432"/>
      <c r="J18" s="433"/>
      <c r="K18" s="175"/>
      <c r="L18" s="176"/>
      <c r="M18" s="427"/>
      <c r="N18" s="427"/>
      <c r="O18" s="427"/>
      <c r="P18" s="177"/>
      <c r="Q18" s="180"/>
      <c r="R18" s="181"/>
    </row>
    <row r="19" spans="1:22" ht="21.75" customHeight="1">
      <c r="A19" s="178"/>
      <c r="B19" s="429" t="s">
        <v>21</v>
      </c>
      <c r="C19" s="429"/>
      <c r="D19" s="429"/>
      <c r="E19" s="429"/>
      <c r="F19" s="429"/>
      <c r="G19" s="429"/>
      <c r="H19" s="429"/>
      <c r="I19" s="429"/>
      <c r="J19" s="429"/>
      <c r="K19" s="430"/>
      <c r="L19" s="430"/>
      <c r="M19" s="427"/>
      <c r="N19" s="427"/>
      <c r="O19" s="427"/>
      <c r="P19" s="182"/>
      <c r="Q19" s="428"/>
      <c r="R19" s="428"/>
    </row>
    <row r="20" spans="1:22" ht="21.75" customHeight="1">
      <c r="A20" s="178"/>
      <c r="B20" s="434" t="s">
        <v>257</v>
      </c>
      <c r="C20" s="434"/>
      <c r="D20" s="434"/>
      <c r="E20" s="434"/>
      <c r="F20" s="434"/>
      <c r="G20" s="434"/>
      <c r="H20" s="434"/>
      <c r="I20" s="435">
        <v>0</v>
      </c>
      <c r="J20" s="435"/>
      <c r="K20" s="430"/>
      <c r="L20" s="430"/>
      <c r="M20" s="427"/>
      <c r="N20" s="427"/>
      <c r="O20" s="427"/>
      <c r="P20" s="183"/>
      <c r="Q20" s="428"/>
      <c r="R20" s="428"/>
    </row>
    <row r="21" spans="1:22" ht="21.75" customHeight="1">
      <c r="A21" s="179"/>
      <c r="B21" s="434" t="s">
        <v>258</v>
      </c>
      <c r="C21" s="434"/>
      <c r="D21" s="434"/>
      <c r="E21" s="434"/>
      <c r="F21" s="434"/>
      <c r="G21" s="434"/>
      <c r="H21" s="434"/>
      <c r="I21" s="435">
        <v>0</v>
      </c>
      <c r="J21" s="435"/>
      <c r="K21" s="430"/>
      <c r="L21" s="430"/>
      <c r="M21" s="427"/>
      <c r="N21" s="427"/>
      <c r="O21" s="427"/>
      <c r="P21" s="183"/>
      <c r="Q21" s="428"/>
      <c r="R21" s="428"/>
    </row>
    <row r="22" spans="1:22" ht="21.75" customHeight="1">
      <c r="A22" s="179"/>
      <c r="B22" s="434" t="s">
        <v>259</v>
      </c>
      <c r="C22" s="434"/>
      <c r="D22" s="434"/>
      <c r="E22" s="434"/>
      <c r="F22" s="434"/>
      <c r="G22" s="434"/>
      <c r="H22" s="434"/>
      <c r="I22" s="435">
        <v>7</v>
      </c>
      <c r="J22" s="435"/>
      <c r="K22" s="430"/>
      <c r="L22" s="430"/>
      <c r="M22" s="427"/>
      <c r="N22" s="427"/>
      <c r="O22" s="427"/>
      <c r="P22" s="183"/>
      <c r="Q22" s="428"/>
      <c r="R22" s="428"/>
    </row>
    <row r="23" spans="1:22" ht="21.75" customHeight="1">
      <c r="A23" s="184"/>
      <c r="B23" s="436" t="s">
        <v>22</v>
      </c>
      <c r="C23" s="436"/>
      <c r="D23" s="436"/>
      <c r="E23" s="436"/>
      <c r="F23" s="436"/>
      <c r="G23" s="436"/>
      <c r="H23" s="436"/>
      <c r="I23" s="437">
        <v>7</v>
      </c>
      <c r="J23" s="437"/>
      <c r="K23" s="438"/>
      <c r="L23" s="438"/>
      <c r="M23" s="439"/>
      <c r="N23" s="439"/>
      <c r="O23" s="439"/>
      <c r="P23" s="185"/>
      <c r="Q23" s="440"/>
      <c r="R23" s="440"/>
    </row>
    <row r="24" spans="1:22" ht="21.75" customHeight="1">
      <c r="A24" s="186" t="s">
        <v>11</v>
      </c>
      <c r="B24" s="445" t="s">
        <v>23</v>
      </c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194"/>
      <c r="Q24" s="446"/>
      <c r="R24" s="446"/>
    </row>
    <row r="25" spans="1:22" ht="29.25" customHeight="1" thickBot="1">
      <c r="A25" s="184"/>
      <c r="B25" s="447" t="s">
        <v>24</v>
      </c>
      <c r="C25" s="447"/>
      <c r="D25" s="447"/>
      <c r="E25" s="447"/>
      <c r="F25" s="448"/>
      <c r="G25" s="448"/>
      <c r="H25" s="448"/>
      <c r="I25" s="448"/>
      <c r="J25" s="448"/>
      <c r="K25" s="448"/>
      <c r="L25" s="448"/>
      <c r="M25" s="448"/>
      <c r="N25" s="448"/>
      <c r="O25" s="448"/>
      <c r="P25" s="195"/>
      <c r="Q25" s="449"/>
      <c r="R25" s="449"/>
    </row>
    <row r="26" spans="1:22" ht="21.75" customHeight="1" thickTop="1">
      <c r="A26" s="160" t="s">
        <v>13</v>
      </c>
      <c r="B26" s="450" t="s">
        <v>25</v>
      </c>
      <c r="C26" s="450"/>
      <c r="D26" s="450"/>
      <c r="E26" s="450"/>
      <c r="F26" s="450"/>
      <c r="G26" s="451"/>
      <c r="H26" s="451"/>
      <c r="I26" s="451"/>
      <c r="J26" s="452" t="s">
        <v>26</v>
      </c>
      <c r="K26" s="452"/>
      <c r="L26" s="452"/>
      <c r="M26" s="453"/>
      <c r="N26" s="453"/>
      <c r="O26" s="453"/>
      <c r="P26" s="453"/>
      <c r="Q26" s="453"/>
      <c r="R26" s="453"/>
    </row>
    <row r="27" spans="1:22" ht="21.75" customHeight="1">
      <c r="A27" s="187" t="s">
        <v>13</v>
      </c>
      <c r="B27" s="441" t="s">
        <v>27</v>
      </c>
      <c r="C27" s="441"/>
      <c r="D27" s="441"/>
      <c r="E27" s="441"/>
      <c r="F27" s="441"/>
      <c r="G27" s="442"/>
      <c r="H27" s="442"/>
      <c r="I27" s="442"/>
      <c r="J27" s="443" t="s">
        <v>28</v>
      </c>
      <c r="K27" s="443"/>
      <c r="L27" s="443"/>
      <c r="M27" s="444"/>
      <c r="N27" s="444"/>
      <c r="O27" s="444"/>
      <c r="P27" s="444"/>
      <c r="Q27" s="444"/>
      <c r="R27" s="444"/>
    </row>
    <row r="28" spans="1:22" ht="21.75" customHeight="1">
      <c r="A28" s="188"/>
      <c r="B28" s="189"/>
      <c r="C28" s="189"/>
      <c r="D28" s="189"/>
      <c r="E28" s="189"/>
      <c r="F28" s="189"/>
      <c r="G28" s="190"/>
      <c r="H28" s="190"/>
      <c r="I28" s="190"/>
      <c r="J28" s="191"/>
      <c r="K28" s="191"/>
      <c r="L28" s="191"/>
      <c r="M28" s="192"/>
      <c r="N28" s="192"/>
      <c r="O28" s="192"/>
      <c r="P28" s="192"/>
      <c r="Q28" s="192"/>
      <c r="R28" s="192"/>
    </row>
    <row r="29" spans="1:22">
      <c r="B29" s="108"/>
      <c r="C29" s="108"/>
      <c r="D29" s="108"/>
      <c r="E29" s="108"/>
      <c r="F29" s="108"/>
      <c r="G29" s="108"/>
      <c r="H29" s="108"/>
      <c r="I29" s="108"/>
      <c r="J29" s="108"/>
      <c r="K29" s="112"/>
      <c r="L29" s="108"/>
      <c r="M29" s="108"/>
      <c r="N29" s="108"/>
      <c r="O29" s="108"/>
      <c r="P29" s="108"/>
    </row>
    <row r="30" spans="1:22">
      <c r="A30" s="392"/>
      <c r="B30" s="392"/>
      <c r="C30" s="392"/>
      <c r="D30" s="392"/>
      <c r="E30" s="392"/>
      <c r="F30" s="392"/>
      <c r="G30" s="392"/>
      <c r="H30" s="392"/>
      <c r="I30" s="392"/>
      <c r="J30" s="392"/>
      <c r="K30" s="108"/>
      <c r="L30" s="111"/>
      <c r="M30" s="111"/>
      <c r="N30" s="111"/>
      <c r="O30" s="111"/>
      <c r="P30" s="111"/>
    </row>
    <row r="31" spans="1:22" ht="24" customHeight="1">
      <c r="A31" s="108"/>
      <c r="B31" s="397"/>
      <c r="C31" s="397"/>
      <c r="D31" s="397"/>
      <c r="E31" s="391"/>
      <c r="F31" s="391"/>
      <c r="G31" s="391"/>
      <c r="H31" s="392"/>
      <c r="I31" s="392"/>
      <c r="J31" s="392"/>
      <c r="K31" s="392"/>
      <c r="L31" s="392"/>
      <c r="M31" s="392"/>
      <c r="N31" s="392"/>
      <c r="O31" s="392"/>
      <c r="P31" s="392"/>
      <c r="Q31" s="391"/>
      <c r="R31" s="391"/>
      <c r="S31" s="391"/>
      <c r="T31" s="391"/>
      <c r="U31" s="391"/>
      <c r="V31" s="391"/>
    </row>
    <row r="32" spans="1:22" ht="21.75" customHeight="1">
      <c r="B32" s="112"/>
      <c r="C32" s="108"/>
      <c r="D32" s="108"/>
      <c r="E32" s="111"/>
      <c r="F32" s="111"/>
      <c r="G32" s="111"/>
      <c r="H32" s="111"/>
      <c r="I32" s="111"/>
      <c r="J32" s="111"/>
      <c r="K32" s="112"/>
      <c r="L32" s="111"/>
      <c r="M32" s="111"/>
      <c r="N32" s="111"/>
      <c r="O32" s="111"/>
      <c r="P32" s="111"/>
      <c r="Q32" s="391"/>
      <c r="R32" s="391"/>
      <c r="S32" s="391"/>
      <c r="T32" s="391"/>
      <c r="U32" s="391"/>
      <c r="V32" s="391"/>
    </row>
    <row r="33" spans="1:23">
      <c r="A33" s="108"/>
      <c r="B33" s="108"/>
      <c r="C33" s="108"/>
      <c r="D33" s="108"/>
      <c r="E33" s="111"/>
      <c r="F33" s="111"/>
      <c r="G33" s="111"/>
      <c r="H33" s="111"/>
      <c r="I33" s="111"/>
      <c r="J33" s="111"/>
      <c r="K33" s="108"/>
      <c r="L33" s="111"/>
      <c r="M33" s="111"/>
      <c r="N33" s="111"/>
      <c r="O33" s="111"/>
      <c r="P33" s="111"/>
      <c r="Q33" s="391"/>
      <c r="R33" s="391"/>
      <c r="S33" s="391"/>
      <c r="T33" s="391"/>
      <c r="U33" s="391"/>
      <c r="V33" s="391"/>
    </row>
    <row r="34" spans="1:23" ht="21.75" customHeight="1"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</row>
    <row r="35" spans="1:23">
      <c r="B35" s="112"/>
      <c r="C35" s="108"/>
      <c r="D35" s="108"/>
      <c r="E35" s="111"/>
      <c r="F35" s="111"/>
      <c r="G35" s="111"/>
      <c r="H35" s="111"/>
      <c r="I35" s="111"/>
      <c r="J35" s="111"/>
      <c r="K35" s="112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</row>
    <row r="36" spans="1:23">
      <c r="A36" s="108"/>
      <c r="B36" s="108"/>
      <c r="C36" s="108"/>
      <c r="D36" s="108"/>
      <c r="E36" s="111"/>
      <c r="F36" s="111"/>
      <c r="G36" s="111"/>
      <c r="H36" s="111"/>
      <c r="I36" s="111"/>
      <c r="J36" s="111"/>
      <c r="K36" s="108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</row>
    <row r="37" spans="1:23">
      <c r="E37" s="391"/>
      <c r="F37" s="391"/>
      <c r="G37" s="391"/>
      <c r="H37" s="392"/>
      <c r="I37" s="392"/>
      <c r="J37" s="392"/>
      <c r="K37" s="392"/>
      <c r="L37" s="392"/>
      <c r="M37" s="392"/>
      <c r="N37" s="392"/>
      <c r="O37" s="392"/>
      <c r="P37" s="392"/>
      <c r="Q37" s="111"/>
      <c r="R37" s="111"/>
      <c r="S37" s="111"/>
      <c r="T37" s="111"/>
      <c r="U37" s="111"/>
      <c r="V37" s="111"/>
    </row>
    <row r="38" spans="1:23">
      <c r="E38" s="391"/>
      <c r="F38" s="391"/>
      <c r="G38" s="391"/>
      <c r="H38" s="392"/>
      <c r="I38" s="392"/>
      <c r="J38" s="392"/>
      <c r="K38" s="392"/>
      <c r="L38" s="392"/>
      <c r="M38" s="392"/>
      <c r="N38" s="392"/>
      <c r="O38" s="392"/>
      <c r="P38" s="392"/>
      <c r="Q38" s="151"/>
      <c r="R38" s="151"/>
      <c r="S38" s="151"/>
      <c r="T38" s="151"/>
      <c r="U38" s="151"/>
      <c r="V38" s="151"/>
      <c r="W38" s="151"/>
    </row>
    <row r="39" spans="1:23"/>
    <row r="40" spans="1:23">
      <c r="O40" s="152"/>
    </row>
    <row r="41" spans="1:23">
      <c r="O41" s="153"/>
    </row>
    <row r="42" spans="1:23" ht="21.75" customHeight="1">
      <c r="A42" s="113"/>
      <c r="B42" s="113"/>
      <c r="C42" s="114"/>
      <c r="D42" s="114"/>
      <c r="E42" s="114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</row>
    <row r="43" spans="1:23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</row>
    <row r="44" spans="1:23" ht="21.75" customHeight="1">
      <c r="A44" s="167"/>
      <c r="B44" s="391"/>
      <c r="C44" s="391"/>
      <c r="D44" s="391"/>
      <c r="E44" s="392"/>
      <c r="F44" s="392"/>
      <c r="G44" s="392"/>
      <c r="H44" s="392"/>
      <c r="I44" s="392"/>
      <c r="J44" s="392"/>
      <c r="K44" s="392"/>
      <c r="L44" s="392"/>
      <c r="M44" s="391"/>
      <c r="N44" s="391"/>
      <c r="O44" s="391"/>
      <c r="P44" s="391"/>
      <c r="Q44" s="113"/>
    </row>
    <row r="45" spans="1:23" ht="21.75" customHeight="1">
      <c r="A45" s="167"/>
      <c r="B45" s="391"/>
      <c r="C45" s="391"/>
      <c r="D45" s="391"/>
      <c r="E45" s="392"/>
      <c r="F45" s="392"/>
      <c r="G45" s="392"/>
      <c r="H45" s="392"/>
      <c r="I45" s="392"/>
      <c r="J45" s="392"/>
      <c r="K45" s="392"/>
      <c r="L45" s="392"/>
      <c r="M45" s="455"/>
      <c r="N45" s="455"/>
      <c r="O45" s="455"/>
      <c r="P45" s="455"/>
      <c r="Q45" s="113"/>
    </row>
    <row r="46" spans="1:23" ht="21.75" customHeight="1">
      <c r="A46" s="167"/>
      <c r="B46" s="391"/>
      <c r="C46" s="391"/>
      <c r="D46" s="391"/>
      <c r="E46" s="392"/>
      <c r="F46" s="392"/>
      <c r="G46" s="392"/>
      <c r="H46" s="392"/>
      <c r="I46" s="392"/>
      <c r="J46" s="392"/>
      <c r="K46" s="392"/>
      <c r="L46" s="392"/>
      <c r="M46" s="454"/>
      <c r="N46" s="454"/>
      <c r="O46" s="454"/>
      <c r="P46" s="454"/>
      <c r="Q46" s="113"/>
    </row>
    <row r="47" spans="1:23" ht="21" hidden="1" customHeight="1">
      <c r="B47" s="391"/>
      <c r="C47" s="391"/>
      <c r="D47" s="391"/>
      <c r="E47" s="391"/>
      <c r="F47" s="391"/>
      <c r="G47" s="391"/>
      <c r="H47" s="391"/>
      <c r="I47" s="391"/>
      <c r="J47" s="391"/>
      <c r="K47" s="391"/>
      <c r="L47" s="391"/>
      <c r="M47" s="391"/>
      <c r="N47" s="391"/>
      <c r="O47" s="391"/>
      <c r="P47" s="391"/>
      <c r="Q47" s="113"/>
    </row>
    <row r="48" spans="1:23" ht="21.75" hidden="1" customHeight="1">
      <c r="B48" s="391"/>
      <c r="C48" s="391"/>
      <c r="D48" s="391"/>
      <c r="E48" s="392"/>
      <c r="F48" s="392"/>
      <c r="G48" s="392"/>
      <c r="H48" s="392"/>
      <c r="I48" s="392"/>
      <c r="J48" s="392"/>
      <c r="K48" s="392"/>
      <c r="L48" s="392"/>
      <c r="M48" s="111"/>
      <c r="N48" s="111"/>
      <c r="O48" s="111"/>
      <c r="P48" s="111"/>
      <c r="Q48" s="111"/>
    </row>
    <row r="49" spans="2:18" ht="21.75" hidden="1" customHeight="1">
      <c r="B49" s="391"/>
      <c r="C49" s="391"/>
      <c r="D49" s="391"/>
      <c r="E49" s="392"/>
      <c r="F49" s="392"/>
      <c r="G49" s="392"/>
      <c r="H49" s="392"/>
      <c r="I49" s="392"/>
      <c r="J49" s="392"/>
      <c r="K49" s="392"/>
      <c r="L49" s="392"/>
      <c r="M49" s="111"/>
      <c r="N49" s="111"/>
      <c r="O49" s="111"/>
      <c r="P49" s="111"/>
      <c r="Q49" s="111"/>
    </row>
    <row r="50" spans="2:18" hidden="1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</row>
    <row r="51" spans="2:18" hidden="1">
      <c r="B51" s="111"/>
      <c r="C51" s="111"/>
      <c r="D51" s="111"/>
      <c r="E51" s="391"/>
      <c r="F51" s="391"/>
      <c r="G51" s="391"/>
      <c r="H51" s="391"/>
      <c r="I51" s="391"/>
      <c r="J51" s="391"/>
      <c r="K51" s="391"/>
      <c r="L51" s="391"/>
      <c r="M51" s="111"/>
      <c r="N51" s="111"/>
      <c r="O51" s="111"/>
      <c r="P51" s="111"/>
      <c r="Q51" s="111"/>
      <c r="R51" s="111"/>
    </row>
    <row r="52" spans="2:18">
      <c r="B52" s="111"/>
      <c r="C52" s="111"/>
      <c r="D52" s="111"/>
      <c r="E52" s="113"/>
      <c r="F52" s="113"/>
      <c r="G52" s="113"/>
      <c r="H52" s="113"/>
      <c r="I52" s="113"/>
      <c r="J52" s="113"/>
      <c r="K52" s="113"/>
      <c r="L52" s="113"/>
      <c r="M52" s="111"/>
      <c r="N52" s="111"/>
      <c r="O52" s="111"/>
      <c r="P52" s="111"/>
      <c r="Q52" s="111"/>
      <c r="R52" s="111"/>
    </row>
    <row r="53" spans="2:18" ht="21.75" customHeight="1">
      <c r="B53" s="391"/>
      <c r="C53" s="391"/>
      <c r="D53" s="391"/>
      <c r="E53" s="392"/>
      <c r="F53" s="392"/>
      <c r="G53" s="392"/>
      <c r="H53" s="392"/>
      <c r="I53" s="392"/>
      <c r="J53" s="392"/>
      <c r="K53" s="392"/>
      <c r="L53" s="392"/>
      <c r="M53" s="151"/>
      <c r="N53" s="151"/>
      <c r="O53" s="151"/>
      <c r="P53" s="151"/>
      <c r="Q53" s="151"/>
      <c r="R53" s="151"/>
    </row>
    <row r="54" spans="2:18">
      <c r="B54" s="391"/>
      <c r="C54" s="391"/>
      <c r="D54" s="391"/>
      <c r="E54" s="394"/>
      <c r="F54" s="394"/>
      <c r="G54" s="394"/>
      <c r="H54" s="394"/>
      <c r="I54" s="394"/>
      <c r="J54" s="394"/>
      <c r="K54" s="394"/>
      <c r="L54" s="394"/>
      <c r="M54" s="394"/>
      <c r="N54" s="394"/>
      <c r="O54" s="394"/>
      <c r="P54" s="394"/>
      <c r="Q54" s="394"/>
      <c r="R54" s="394"/>
    </row>
    <row r="55" spans="2:18">
      <c r="B55" s="113"/>
      <c r="C55" s="113"/>
      <c r="D55" s="113"/>
      <c r="E55" s="394"/>
      <c r="F55" s="394"/>
      <c r="G55" s="394"/>
      <c r="H55" s="394"/>
      <c r="I55" s="394"/>
      <c r="J55" s="394"/>
      <c r="K55" s="394"/>
      <c r="L55" s="394"/>
      <c r="M55" s="193"/>
      <c r="N55" s="193"/>
      <c r="O55" s="193"/>
      <c r="P55" s="193"/>
      <c r="Q55" s="193"/>
      <c r="R55" s="193"/>
    </row>
    <row r="56" spans="2:18"/>
    <row r="57" spans="2:18" ht="21.75" customHeight="1">
      <c r="B57" s="391"/>
      <c r="C57" s="391"/>
      <c r="D57" s="391"/>
      <c r="E57" s="392"/>
      <c r="F57" s="392"/>
      <c r="G57" s="392"/>
      <c r="H57" s="392"/>
      <c r="I57" s="392"/>
      <c r="J57" s="392"/>
      <c r="K57" s="392"/>
      <c r="L57" s="392"/>
      <c r="M57" s="111"/>
      <c r="N57" s="111"/>
      <c r="O57" s="111"/>
      <c r="P57" s="111"/>
      <c r="Q57" s="111"/>
    </row>
    <row r="58" spans="2:18" ht="21.75" customHeight="1">
      <c r="B58" s="391"/>
      <c r="C58" s="391"/>
      <c r="D58" s="391"/>
      <c r="E58" s="392"/>
      <c r="F58" s="392"/>
      <c r="G58" s="392"/>
      <c r="H58" s="392"/>
      <c r="I58" s="392"/>
      <c r="J58" s="392"/>
      <c r="K58" s="392"/>
      <c r="L58" s="392"/>
      <c r="M58" s="111"/>
      <c r="N58" s="111"/>
      <c r="O58" s="111"/>
      <c r="P58" s="111"/>
      <c r="Q58" s="111"/>
    </row>
    <row r="59" spans="2:18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</row>
    <row r="60" spans="2:18">
      <c r="B60" s="111"/>
      <c r="C60" s="111"/>
      <c r="D60" s="111"/>
      <c r="E60" s="391"/>
      <c r="F60" s="391"/>
      <c r="G60" s="391"/>
      <c r="H60" s="391"/>
      <c r="I60" s="391"/>
      <c r="J60" s="391"/>
      <c r="K60" s="391"/>
      <c r="L60" s="391"/>
      <c r="M60" s="111"/>
      <c r="N60" s="111"/>
      <c r="O60" s="111"/>
      <c r="P60" s="111"/>
      <c r="Q60" s="111"/>
      <c r="R60" s="111"/>
    </row>
    <row r="61" spans="2:18"/>
    <row r="62" spans="2:18"/>
    <row r="63" spans="2:18"/>
    <row r="64" spans="2:18"/>
    <row r="65" spans="3:11"/>
    <row r="66" spans="3:11">
      <c r="C66" s="109" t="s">
        <v>86</v>
      </c>
      <c r="F66" s="109">
        <v>40320</v>
      </c>
      <c r="K66" s="109" t="s">
        <v>91</v>
      </c>
    </row>
    <row r="67" spans="3:11">
      <c r="C67" s="109" t="s">
        <v>87</v>
      </c>
      <c r="D67" s="109">
        <v>2</v>
      </c>
      <c r="F67" s="109">
        <v>6720</v>
      </c>
      <c r="K67" s="109" t="s">
        <v>91</v>
      </c>
    </row>
    <row r="68" spans="3:11">
      <c r="C68" s="109" t="s">
        <v>88</v>
      </c>
      <c r="D68" s="109">
        <v>1</v>
      </c>
      <c r="F68" s="109">
        <v>8400</v>
      </c>
      <c r="K68" s="109" t="s">
        <v>91</v>
      </c>
    </row>
    <row r="69" spans="3:11">
      <c r="C69" s="109" t="s">
        <v>89</v>
      </c>
      <c r="D69" s="109">
        <v>2</v>
      </c>
      <c r="F69" s="109">
        <v>4800</v>
      </c>
      <c r="H69" s="109">
        <v>700</v>
      </c>
    </row>
    <row r="70" spans="3:11">
      <c r="C70" s="109" t="s">
        <v>90</v>
      </c>
      <c r="D70" s="109">
        <v>2</v>
      </c>
      <c r="F70" s="109">
        <v>2460</v>
      </c>
      <c r="K70" s="109" t="s">
        <v>91</v>
      </c>
    </row>
    <row r="71" spans="3:11"/>
    <row r="72" spans="3:11"/>
    <row r="73" spans="3:11"/>
    <row r="74" spans="3:11"/>
    <row r="75" spans="3:11"/>
    <row r="76" spans="3:11"/>
    <row r="77" spans="3:11"/>
    <row r="78" spans="3:11"/>
    <row r="79" spans="3:11"/>
    <row r="80" spans="3:11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</sheetData>
  <sheetProtection selectLockedCells="1" selectUnlockedCells="1"/>
  <mergeCells count="114">
    <mergeCell ref="B58:D58"/>
    <mergeCell ref="E58:L58"/>
    <mergeCell ref="E60:L60"/>
    <mergeCell ref="B54:D54"/>
    <mergeCell ref="E54:L54"/>
    <mergeCell ref="M54:R54"/>
    <mergeCell ref="E55:L55"/>
    <mergeCell ref="B57:D57"/>
    <mergeCell ref="E57:L57"/>
    <mergeCell ref="B48:D48"/>
    <mergeCell ref="E48:L48"/>
    <mergeCell ref="B49:D49"/>
    <mergeCell ref="E49:L49"/>
    <mergeCell ref="E51:L51"/>
    <mergeCell ref="B53:D53"/>
    <mergeCell ref="E53:L53"/>
    <mergeCell ref="B46:D46"/>
    <mergeCell ref="E46:L46"/>
    <mergeCell ref="M46:P46"/>
    <mergeCell ref="B47:D47"/>
    <mergeCell ref="E47:I47"/>
    <mergeCell ref="J47:L47"/>
    <mergeCell ref="M47:P47"/>
    <mergeCell ref="B44:D44"/>
    <mergeCell ref="E44:L44"/>
    <mergeCell ref="M44:P44"/>
    <mergeCell ref="B45:D45"/>
    <mergeCell ref="E45:L45"/>
    <mergeCell ref="M45:P45"/>
    <mergeCell ref="E37:G37"/>
    <mergeCell ref="H37:P37"/>
    <mergeCell ref="E38:G38"/>
    <mergeCell ref="H38:P38"/>
    <mergeCell ref="Q33:T33"/>
    <mergeCell ref="U33:V33"/>
    <mergeCell ref="U31:V31"/>
    <mergeCell ref="Q32:T32"/>
    <mergeCell ref="U32:V32"/>
    <mergeCell ref="B27:F27"/>
    <mergeCell ref="G27:I27"/>
    <mergeCell ref="J27:L27"/>
    <mergeCell ref="M27:R27"/>
    <mergeCell ref="B31:D31"/>
    <mergeCell ref="E31:G31"/>
    <mergeCell ref="H31:P31"/>
    <mergeCell ref="Q31:T31"/>
    <mergeCell ref="B24:O24"/>
    <mergeCell ref="Q24:R24"/>
    <mergeCell ref="B25:E25"/>
    <mergeCell ref="F25:O25"/>
    <mergeCell ref="Q25:R25"/>
    <mergeCell ref="B26:F26"/>
    <mergeCell ref="G26:I26"/>
    <mergeCell ref="J26:L26"/>
    <mergeCell ref="M26:R26"/>
    <mergeCell ref="A30:J30"/>
    <mergeCell ref="B22:H22"/>
    <mergeCell ref="I22:J22"/>
    <mergeCell ref="K22:L22"/>
    <mergeCell ref="M22:O22"/>
    <mergeCell ref="Q22:R22"/>
    <mergeCell ref="B23:H23"/>
    <mergeCell ref="I23:J23"/>
    <mergeCell ref="K23:L23"/>
    <mergeCell ref="M23:O23"/>
    <mergeCell ref="Q23:R23"/>
    <mergeCell ref="B20:H20"/>
    <mergeCell ref="I20:J20"/>
    <mergeCell ref="K20:L20"/>
    <mergeCell ref="M20:O20"/>
    <mergeCell ref="Q20:R20"/>
    <mergeCell ref="B21:H21"/>
    <mergeCell ref="I21:J21"/>
    <mergeCell ref="K21:L21"/>
    <mergeCell ref="M21:O21"/>
    <mergeCell ref="Q21:R21"/>
    <mergeCell ref="B15:J15"/>
    <mergeCell ref="M15:O15"/>
    <mergeCell ref="Q15:R15"/>
    <mergeCell ref="B19:J19"/>
    <mergeCell ref="K19:L19"/>
    <mergeCell ref="M19:O19"/>
    <mergeCell ref="Q19:R19"/>
    <mergeCell ref="B13:J13"/>
    <mergeCell ref="M13:O13"/>
    <mergeCell ref="Q13:R13"/>
    <mergeCell ref="B16:J16"/>
    <mergeCell ref="B17:J17"/>
    <mergeCell ref="B18:J18"/>
    <mergeCell ref="M16:O16"/>
    <mergeCell ref="M17:O17"/>
    <mergeCell ref="M18:O18"/>
    <mergeCell ref="B14:J14"/>
    <mergeCell ref="M14:O14"/>
    <mergeCell ref="B12:J12"/>
    <mergeCell ref="M12:O12"/>
    <mergeCell ref="Q12:R12"/>
    <mergeCell ref="B6:D6"/>
    <mergeCell ref="E6:R6"/>
    <mergeCell ref="B7:I7"/>
    <mergeCell ref="B8:N8"/>
    <mergeCell ref="O8:R8"/>
    <mergeCell ref="M9:R9"/>
    <mergeCell ref="A2:R2"/>
    <mergeCell ref="A3:R3"/>
    <mergeCell ref="B4:D4"/>
    <mergeCell ref="E4:R4"/>
    <mergeCell ref="B5:D5"/>
    <mergeCell ref="E5:R5"/>
    <mergeCell ref="B10:R10"/>
    <mergeCell ref="B11:J11"/>
    <mergeCell ref="K11:L11"/>
    <mergeCell ref="M11:O11"/>
    <mergeCell ref="Q11:R11"/>
  </mergeCells>
  <printOptions horizontalCentered="1"/>
  <pageMargins left="0.62992125984251968" right="0.19685039370078741" top="0.59055118110236227" bottom="0.39370078740157483" header="0.51181102362204722" footer="0.51181102362204722"/>
  <pageSetup paperSize="9" scale="90" firstPageNumber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153"/>
  <sheetViews>
    <sheetView showGridLines="0" view="pageBreakPreview" topLeftCell="A12" zoomScale="115" zoomScaleNormal="115" zoomScaleSheetLayoutView="115" workbookViewId="0">
      <selection activeCell="W35" sqref="W35"/>
    </sheetView>
  </sheetViews>
  <sheetFormatPr defaultColWidth="9.140625" defaultRowHeight="21" zeroHeight="1"/>
  <cols>
    <col min="1" max="1" width="7.28515625" style="109" customWidth="1"/>
    <col min="2" max="2" width="9.140625" style="109" customWidth="1"/>
    <col min="3" max="4" width="4.7109375" style="109" customWidth="1"/>
    <col min="5" max="5" width="6.85546875" style="109" customWidth="1"/>
    <col min="6" max="7" width="4.7109375" style="109" customWidth="1"/>
    <col min="8" max="8" width="1.7109375" style="109" customWidth="1"/>
    <col min="9" max="10" width="4.85546875" style="109" customWidth="1"/>
    <col min="11" max="11" width="16.7109375" style="109" customWidth="1"/>
    <col min="12" max="12" width="4.5703125" style="109" customWidth="1"/>
    <col min="13" max="13" width="2.85546875" style="109" customWidth="1"/>
    <col min="14" max="14" width="0" style="109" hidden="1" customWidth="1"/>
    <col min="15" max="15" width="10.42578125" style="109" customWidth="1"/>
    <col min="16" max="16" width="15.5703125" style="109" customWidth="1"/>
    <col min="17" max="17" width="0.140625" style="109" customWidth="1"/>
    <col min="18" max="18" width="10.140625" style="109" customWidth="1"/>
    <col min="19" max="19" width="11.7109375" style="109" customWidth="1"/>
    <col min="20" max="16384" width="9.140625" style="109"/>
  </cols>
  <sheetData>
    <row r="1" spans="1:20">
      <c r="P1" s="159" t="s">
        <v>208</v>
      </c>
      <c r="Q1" s="115"/>
    </row>
    <row r="2" spans="1:20" ht="21.75" customHeight="1">
      <c r="A2" s="411" t="s">
        <v>12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</row>
    <row r="3" spans="1:20" ht="21.75" customHeight="1">
      <c r="A3" s="412" t="s">
        <v>254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</row>
    <row r="4" spans="1:20" ht="21.75" customHeight="1">
      <c r="A4" s="160" t="s">
        <v>13</v>
      </c>
      <c r="B4" s="413" t="s">
        <v>14</v>
      </c>
      <c r="C4" s="413"/>
      <c r="D4" s="413"/>
      <c r="E4" s="456" t="s">
        <v>205</v>
      </c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6"/>
      <c r="R4" s="456"/>
    </row>
    <row r="5" spans="1:20" ht="21.75" customHeight="1">
      <c r="A5" s="161" t="s">
        <v>13</v>
      </c>
      <c r="B5" s="415" t="s">
        <v>15</v>
      </c>
      <c r="C5" s="415"/>
      <c r="D5" s="415"/>
      <c r="E5" s="416" t="s">
        <v>84</v>
      </c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</row>
    <row r="6" spans="1:20" ht="21.75" customHeight="1">
      <c r="A6" s="161" t="s">
        <v>13</v>
      </c>
      <c r="B6" s="415" t="s">
        <v>16</v>
      </c>
      <c r="C6" s="415"/>
      <c r="D6" s="415"/>
      <c r="E6" s="424" t="s">
        <v>129</v>
      </c>
      <c r="F6" s="424"/>
      <c r="G6" s="424"/>
      <c r="H6" s="424"/>
      <c r="I6" s="424"/>
      <c r="J6" s="424"/>
      <c r="K6" s="424"/>
      <c r="L6" s="424"/>
      <c r="M6" s="424"/>
      <c r="N6" s="424"/>
      <c r="O6" s="424"/>
      <c r="P6" s="424"/>
      <c r="Q6" s="424"/>
      <c r="R6" s="424"/>
    </row>
    <row r="7" spans="1:20" ht="21.75" customHeight="1">
      <c r="A7" s="161" t="s">
        <v>13</v>
      </c>
      <c r="B7" s="425" t="s">
        <v>17</v>
      </c>
      <c r="C7" s="425"/>
      <c r="D7" s="425"/>
      <c r="E7" s="425"/>
      <c r="F7" s="425"/>
      <c r="G7" s="425"/>
      <c r="H7" s="425"/>
      <c r="I7" s="425"/>
      <c r="J7" s="162"/>
      <c r="K7" s="162"/>
      <c r="L7" s="162"/>
      <c r="M7" s="162"/>
      <c r="N7" s="162"/>
      <c r="O7" s="162"/>
      <c r="P7" s="162"/>
      <c r="Q7" s="162"/>
      <c r="R7" s="162"/>
    </row>
    <row r="8" spans="1:20" ht="21.75" customHeight="1">
      <c r="A8" s="161" t="s">
        <v>13</v>
      </c>
      <c r="B8" s="425" t="s">
        <v>18</v>
      </c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 t="s">
        <v>19</v>
      </c>
      <c r="P8" s="425"/>
      <c r="Q8" s="425"/>
      <c r="R8" s="425"/>
    </row>
    <row r="9" spans="1:20" ht="21.75" customHeight="1">
      <c r="A9" s="161" t="s">
        <v>13</v>
      </c>
      <c r="B9" s="163" t="s">
        <v>210</v>
      </c>
      <c r="C9" s="163"/>
      <c r="D9" s="163"/>
      <c r="E9" s="163"/>
      <c r="F9" s="163"/>
      <c r="G9" s="163"/>
      <c r="H9" s="163"/>
      <c r="I9" s="163"/>
      <c r="J9" s="164"/>
      <c r="K9" s="165"/>
      <c r="L9" s="166" t="s">
        <v>20</v>
      </c>
      <c r="M9" s="415"/>
      <c r="N9" s="415"/>
      <c r="O9" s="415"/>
      <c r="P9" s="415"/>
      <c r="Q9" s="415"/>
      <c r="R9" s="415"/>
    </row>
    <row r="10" spans="1:20" s="167" customFormat="1" ht="21.75" customHeight="1">
      <c r="A10" s="161" t="s">
        <v>13</v>
      </c>
      <c r="B10" s="417" t="s">
        <v>94</v>
      </c>
      <c r="C10" s="417"/>
      <c r="D10" s="417"/>
      <c r="E10" s="417"/>
      <c r="F10" s="417"/>
      <c r="G10" s="417"/>
      <c r="H10" s="417"/>
      <c r="I10" s="417"/>
      <c r="J10" s="418"/>
      <c r="K10" s="418"/>
      <c r="L10" s="417"/>
      <c r="M10" s="417"/>
      <c r="N10" s="417"/>
      <c r="O10" s="417"/>
      <c r="P10" s="417"/>
      <c r="Q10" s="417"/>
      <c r="R10" s="417"/>
    </row>
    <row r="11" spans="1:20" ht="65.25" customHeight="1" thickBot="1">
      <c r="A11" s="168" t="s">
        <v>8</v>
      </c>
      <c r="B11" s="419" t="s">
        <v>9</v>
      </c>
      <c r="C11" s="419"/>
      <c r="D11" s="419"/>
      <c r="E11" s="419"/>
      <c r="F11" s="419"/>
      <c r="G11" s="419"/>
      <c r="H11" s="419"/>
      <c r="I11" s="419"/>
      <c r="J11" s="419"/>
      <c r="K11" s="420" t="s">
        <v>255</v>
      </c>
      <c r="L11" s="420"/>
      <c r="M11" s="457" t="s">
        <v>209</v>
      </c>
      <c r="N11" s="457"/>
      <c r="O11" s="457"/>
      <c r="P11" s="169" t="s">
        <v>256</v>
      </c>
      <c r="Q11" s="419" t="s">
        <v>10</v>
      </c>
      <c r="R11" s="419"/>
    </row>
    <row r="12" spans="1:20" ht="21.75" customHeight="1" thickTop="1">
      <c r="A12" s="170">
        <v>2</v>
      </c>
      <c r="B12" s="421" t="s">
        <v>117</v>
      </c>
      <c r="C12" s="421"/>
      <c r="D12" s="421"/>
      <c r="E12" s="421"/>
      <c r="F12" s="421"/>
      <c r="G12" s="421"/>
      <c r="H12" s="421"/>
      <c r="I12" s="421"/>
      <c r="J12" s="421"/>
      <c r="K12" s="171"/>
      <c r="L12" s="172"/>
      <c r="M12" s="422"/>
      <c r="N12" s="422"/>
      <c r="O12" s="422"/>
      <c r="P12" s="173"/>
      <c r="Q12" s="423"/>
      <c r="R12" s="423"/>
    </row>
    <row r="13" spans="1:20" ht="21.75" customHeight="1">
      <c r="A13" s="174">
        <v>2.1</v>
      </c>
      <c r="B13" s="426" t="s">
        <v>117</v>
      </c>
      <c r="C13" s="426"/>
      <c r="D13" s="426"/>
      <c r="E13" s="426"/>
      <c r="F13" s="426"/>
      <c r="G13" s="426"/>
      <c r="H13" s="426"/>
      <c r="I13" s="426"/>
      <c r="J13" s="426"/>
      <c r="K13" s="175"/>
      <c r="L13" s="176"/>
      <c r="M13" s="458">
        <v>7.0000000000000007E-2</v>
      </c>
      <c r="N13" s="458"/>
      <c r="O13" s="458"/>
      <c r="P13" s="177"/>
      <c r="Q13" s="428"/>
      <c r="R13" s="428"/>
    </row>
    <row r="14" spans="1:20" ht="21.75" customHeight="1">
      <c r="A14" s="178"/>
      <c r="B14" s="426"/>
      <c r="C14" s="426"/>
      <c r="D14" s="426"/>
      <c r="E14" s="426"/>
      <c r="F14" s="426"/>
      <c r="G14" s="426"/>
      <c r="H14" s="426"/>
      <c r="I14" s="426"/>
      <c r="J14" s="426"/>
      <c r="K14" s="175"/>
      <c r="L14" s="176"/>
      <c r="M14" s="427"/>
      <c r="N14" s="427"/>
      <c r="O14" s="427"/>
      <c r="P14" s="177"/>
      <c r="Q14" s="179"/>
      <c r="R14" s="179"/>
    </row>
    <row r="15" spans="1:20" ht="21.75" customHeight="1">
      <c r="A15" s="178"/>
      <c r="B15" s="426"/>
      <c r="C15" s="426"/>
      <c r="D15" s="426"/>
      <c r="E15" s="426"/>
      <c r="F15" s="426"/>
      <c r="G15" s="426"/>
      <c r="H15" s="426"/>
      <c r="I15" s="426"/>
      <c r="J15" s="426"/>
      <c r="K15" s="175"/>
      <c r="L15" s="176"/>
      <c r="M15" s="427"/>
      <c r="N15" s="427"/>
      <c r="O15" s="427"/>
      <c r="P15" s="177"/>
      <c r="Q15" s="428"/>
      <c r="R15" s="428"/>
    </row>
    <row r="16" spans="1:20" ht="21.75" customHeight="1">
      <c r="A16" s="178"/>
      <c r="B16" s="426"/>
      <c r="C16" s="426"/>
      <c r="D16" s="426"/>
      <c r="E16" s="426"/>
      <c r="F16" s="426"/>
      <c r="G16" s="426"/>
      <c r="H16" s="426"/>
      <c r="I16" s="426"/>
      <c r="J16" s="426"/>
      <c r="K16" s="175"/>
      <c r="L16" s="176"/>
      <c r="M16" s="427"/>
      <c r="N16" s="427"/>
      <c r="O16" s="427"/>
      <c r="P16" s="177"/>
      <c r="Q16" s="180"/>
      <c r="R16" s="181"/>
      <c r="T16" s="109" t="s">
        <v>75</v>
      </c>
    </row>
    <row r="17" spans="1:22" ht="21.75" customHeight="1">
      <c r="A17" s="178"/>
      <c r="B17" s="426"/>
      <c r="C17" s="426"/>
      <c r="D17" s="426"/>
      <c r="E17" s="426"/>
      <c r="F17" s="426"/>
      <c r="G17" s="426"/>
      <c r="H17" s="426"/>
      <c r="I17" s="426"/>
      <c r="J17" s="426"/>
      <c r="K17" s="175"/>
      <c r="L17" s="176"/>
      <c r="M17" s="427"/>
      <c r="N17" s="427"/>
      <c r="O17" s="427"/>
      <c r="P17" s="177"/>
      <c r="Q17" s="180"/>
      <c r="R17" s="181"/>
    </row>
    <row r="18" spans="1:22" ht="21.75" customHeight="1">
      <c r="A18" s="178"/>
      <c r="B18" s="431"/>
      <c r="C18" s="432"/>
      <c r="D18" s="432"/>
      <c r="E18" s="432"/>
      <c r="F18" s="432"/>
      <c r="G18" s="432"/>
      <c r="H18" s="432"/>
      <c r="I18" s="432"/>
      <c r="J18" s="433"/>
      <c r="K18" s="175"/>
      <c r="L18" s="176"/>
      <c r="M18" s="427"/>
      <c r="N18" s="427"/>
      <c r="O18" s="427"/>
      <c r="P18" s="177"/>
      <c r="Q18" s="180"/>
      <c r="R18" s="181"/>
    </row>
    <row r="19" spans="1:22" ht="21.75" customHeight="1">
      <c r="A19" s="178"/>
      <c r="B19" s="429" t="s">
        <v>21</v>
      </c>
      <c r="C19" s="429"/>
      <c r="D19" s="429"/>
      <c r="E19" s="429"/>
      <c r="F19" s="429"/>
      <c r="G19" s="429"/>
      <c r="H19" s="429"/>
      <c r="I19" s="429"/>
      <c r="J19" s="429"/>
      <c r="K19" s="430"/>
      <c r="L19" s="430"/>
      <c r="M19" s="427"/>
      <c r="N19" s="427"/>
      <c r="O19" s="427"/>
      <c r="P19" s="182"/>
      <c r="Q19" s="428"/>
      <c r="R19" s="428"/>
    </row>
    <row r="20" spans="1:22" ht="21.75" customHeight="1">
      <c r="A20" s="178"/>
      <c r="B20" s="434" t="s">
        <v>257</v>
      </c>
      <c r="C20" s="434"/>
      <c r="D20" s="434"/>
      <c r="E20" s="434"/>
      <c r="F20" s="434"/>
      <c r="G20" s="434"/>
      <c r="H20" s="434"/>
      <c r="I20" s="435">
        <v>0</v>
      </c>
      <c r="J20" s="435"/>
      <c r="K20" s="430"/>
      <c r="L20" s="430"/>
      <c r="M20" s="427"/>
      <c r="N20" s="427"/>
      <c r="O20" s="427"/>
      <c r="P20" s="183"/>
      <c r="Q20" s="428"/>
      <c r="R20" s="428"/>
    </row>
    <row r="21" spans="1:22" ht="21.75" customHeight="1">
      <c r="A21" s="179"/>
      <c r="B21" s="434" t="s">
        <v>258</v>
      </c>
      <c r="C21" s="434"/>
      <c r="D21" s="434"/>
      <c r="E21" s="434"/>
      <c r="F21" s="434"/>
      <c r="G21" s="434"/>
      <c r="H21" s="434"/>
      <c r="I21" s="435">
        <v>0</v>
      </c>
      <c r="J21" s="435"/>
      <c r="K21" s="430"/>
      <c r="L21" s="430"/>
      <c r="M21" s="427"/>
      <c r="N21" s="427"/>
      <c r="O21" s="427"/>
      <c r="P21" s="183"/>
      <c r="Q21" s="428"/>
      <c r="R21" s="428"/>
    </row>
    <row r="22" spans="1:22" ht="21.75" customHeight="1">
      <c r="A22" s="179"/>
      <c r="B22" s="434" t="s">
        <v>259</v>
      </c>
      <c r="C22" s="434"/>
      <c r="D22" s="434"/>
      <c r="E22" s="434"/>
      <c r="F22" s="434"/>
      <c r="G22" s="434"/>
      <c r="H22" s="434"/>
      <c r="I22" s="435">
        <v>7</v>
      </c>
      <c r="J22" s="435"/>
      <c r="K22" s="430"/>
      <c r="L22" s="430"/>
      <c r="M22" s="427"/>
      <c r="N22" s="427"/>
      <c r="O22" s="427"/>
      <c r="P22" s="183"/>
      <c r="Q22" s="428"/>
      <c r="R22" s="428"/>
    </row>
    <row r="23" spans="1:22" ht="21.75" customHeight="1">
      <c r="A23" s="184"/>
      <c r="B23" s="436" t="s">
        <v>22</v>
      </c>
      <c r="C23" s="436"/>
      <c r="D23" s="436"/>
      <c r="E23" s="436"/>
      <c r="F23" s="436"/>
      <c r="G23" s="436"/>
      <c r="H23" s="436"/>
      <c r="I23" s="437">
        <v>7</v>
      </c>
      <c r="J23" s="437"/>
      <c r="K23" s="438"/>
      <c r="L23" s="438"/>
      <c r="M23" s="439"/>
      <c r="N23" s="439"/>
      <c r="O23" s="439"/>
      <c r="P23" s="185"/>
      <c r="Q23" s="440"/>
      <c r="R23" s="440"/>
    </row>
    <row r="24" spans="1:22" ht="21.75" customHeight="1">
      <c r="A24" s="186" t="s">
        <v>11</v>
      </c>
      <c r="B24" s="445" t="s">
        <v>23</v>
      </c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194"/>
      <c r="Q24" s="446"/>
      <c r="R24" s="446"/>
    </row>
    <row r="25" spans="1:22" ht="29.25" customHeight="1" thickBot="1">
      <c r="A25" s="184"/>
      <c r="B25" s="447" t="s">
        <v>24</v>
      </c>
      <c r="C25" s="447"/>
      <c r="D25" s="447"/>
      <c r="E25" s="447"/>
      <c r="F25" s="448" t="str">
        <f>BAHTTEXT(P25)</f>
        <v>ศูนย์บาทถ้วน</v>
      </c>
      <c r="G25" s="448"/>
      <c r="H25" s="448"/>
      <c r="I25" s="448"/>
      <c r="J25" s="448"/>
      <c r="K25" s="448"/>
      <c r="L25" s="448"/>
      <c r="M25" s="448"/>
      <c r="N25" s="448"/>
      <c r="O25" s="448"/>
      <c r="P25" s="195"/>
      <c r="Q25" s="449"/>
      <c r="R25" s="449"/>
    </row>
    <row r="26" spans="1:22" ht="21.75" customHeight="1" thickTop="1">
      <c r="A26" s="160" t="s">
        <v>13</v>
      </c>
      <c r="B26" s="450" t="s">
        <v>25</v>
      </c>
      <c r="C26" s="450"/>
      <c r="D26" s="450"/>
      <c r="E26" s="450"/>
      <c r="F26" s="450"/>
      <c r="G26" s="451"/>
      <c r="H26" s="451"/>
      <c r="I26" s="451"/>
      <c r="J26" s="452" t="s">
        <v>26</v>
      </c>
      <c r="K26" s="452"/>
      <c r="L26" s="452"/>
      <c r="M26" s="453"/>
      <c r="N26" s="453"/>
      <c r="O26" s="453"/>
      <c r="P26" s="453"/>
      <c r="Q26" s="453"/>
      <c r="R26" s="453"/>
    </row>
    <row r="27" spans="1:22" ht="21.75" customHeight="1">
      <c r="A27" s="187" t="s">
        <v>13</v>
      </c>
      <c r="B27" s="441" t="s">
        <v>27</v>
      </c>
      <c r="C27" s="441"/>
      <c r="D27" s="441"/>
      <c r="E27" s="441"/>
      <c r="F27" s="441"/>
      <c r="G27" s="442"/>
      <c r="H27" s="442"/>
      <c r="I27" s="442"/>
      <c r="J27" s="443" t="s">
        <v>28</v>
      </c>
      <c r="K27" s="443"/>
      <c r="L27" s="443"/>
      <c r="M27" s="444"/>
      <c r="N27" s="444"/>
      <c r="O27" s="444"/>
      <c r="P27" s="444"/>
      <c r="Q27" s="444"/>
      <c r="R27" s="444"/>
    </row>
    <row r="28" spans="1:22">
      <c r="A28" s="108"/>
      <c r="B28" s="110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</row>
    <row r="29" spans="1:22">
      <c r="B29" s="108"/>
      <c r="C29" s="108"/>
      <c r="D29" s="108"/>
      <c r="E29" s="108"/>
      <c r="F29" s="108"/>
      <c r="G29" s="108"/>
      <c r="H29" s="108"/>
      <c r="I29" s="108"/>
      <c r="J29" s="108"/>
      <c r="K29" s="112"/>
      <c r="L29" s="108"/>
      <c r="M29" s="108"/>
      <c r="N29" s="108"/>
      <c r="O29" s="108"/>
      <c r="P29" s="108"/>
    </row>
    <row r="30" spans="1:22" ht="24" customHeight="1">
      <c r="A30" s="392"/>
      <c r="B30" s="392"/>
      <c r="C30" s="392"/>
      <c r="D30" s="392"/>
      <c r="E30" s="392"/>
      <c r="F30" s="392"/>
      <c r="G30" s="392"/>
      <c r="H30" s="392"/>
      <c r="I30" s="392"/>
      <c r="J30" s="392"/>
      <c r="K30" s="108"/>
      <c r="L30" s="111"/>
      <c r="M30" s="111"/>
      <c r="N30" s="111"/>
      <c r="O30" s="111"/>
      <c r="P30" s="111"/>
      <c r="Q30" s="391"/>
      <c r="R30" s="391"/>
      <c r="S30" s="391"/>
      <c r="T30" s="391"/>
      <c r="U30" s="391"/>
      <c r="V30" s="391"/>
    </row>
    <row r="31" spans="1:22" ht="21.75" customHeight="1">
      <c r="A31" s="108"/>
      <c r="B31" s="397"/>
      <c r="C31" s="397"/>
      <c r="D31" s="397"/>
      <c r="E31" s="391"/>
      <c r="F31" s="391"/>
      <c r="G31" s="391"/>
      <c r="H31" s="392"/>
      <c r="I31" s="392"/>
      <c r="J31" s="392"/>
      <c r="K31" s="392"/>
      <c r="L31" s="392"/>
      <c r="M31" s="392"/>
      <c r="N31" s="392"/>
      <c r="O31" s="392"/>
      <c r="P31" s="392"/>
      <c r="Q31" s="391"/>
      <c r="R31" s="391"/>
      <c r="S31" s="391"/>
      <c r="T31" s="391"/>
      <c r="U31" s="391"/>
      <c r="V31" s="391"/>
    </row>
    <row r="32" spans="1:22">
      <c r="B32" s="112"/>
      <c r="C32" s="108"/>
      <c r="D32" s="108"/>
      <c r="E32" s="111"/>
      <c r="F32" s="111"/>
      <c r="G32" s="111"/>
      <c r="H32" s="111"/>
      <c r="I32" s="111"/>
      <c r="J32" s="111"/>
      <c r="K32" s="112"/>
      <c r="L32" s="111"/>
      <c r="M32" s="111"/>
      <c r="N32" s="111"/>
      <c r="O32" s="111"/>
      <c r="P32" s="111"/>
      <c r="Q32" s="391"/>
      <c r="R32" s="391"/>
      <c r="S32" s="391"/>
      <c r="T32" s="391"/>
      <c r="U32" s="391"/>
      <c r="V32" s="391"/>
    </row>
    <row r="33" spans="1:23" ht="21.75" customHeight="1">
      <c r="A33" s="108"/>
      <c r="B33" s="108"/>
      <c r="C33" s="108"/>
      <c r="D33" s="108"/>
      <c r="E33" s="111"/>
      <c r="F33" s="111"/>
      <c r="G33" s="111"/>
      <c r="H33" s="111"/>
      <c r="I33" s="111"/>
      <c r="J33" s="111"/>
      <c r="K33" s="108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</row>
    <row r="34" spans="1:23"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</row>
    <row r="35" spans="1:23">
      <c r="B35" s="112"/>
      <c r="C35" s="108"/>
      <c r="D35" s="108"/>
      <c r="E35" s="111"/>
      <c r="F35" s="111"/>
      <c r="G35" s="111"/>
      <c r="H35" s="111"/>
      <c r="I35" s="111"/>
      <c r="J35" s="111"/>
      <c r="K35" s="112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</row>
    <row r="36" spans="1:23">
      <c r="A36" s="108"/>
      <c r="B36" s="108"/>
      <c r="C36" s="108"/>
      <c r="D36" s="108"/>
      <c r="E36" s="111"/>
      <c r="F36" s="111"/>
      <c r="G36" s="111"/>
      <c r="H36" s="111"/>
      <c r="I36" s="111"/>
      <c r="J36" s="111"/>
      <c r="K36" s="108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</row>
    <row r="37" spans="1:23">
      <c r="E37" s="391"/>
      <c r="F37" s="391"/>
      <c r="G37" s="391"/>
      <c r="H37" s="392"/>
      <c r="I37" s="392"/>
      <c r="J37" s="392"/>
      <c r="K37" s="392"/>
      <c r="L37" s="392"/>
      <c r="M37" s="392"/>
      <c r="N37" s="392"/>
      <c r="O37" s="392"/>
      <c r="P37" s="392"/>
      <c r="Q37" s="151"/>
      <c r="R37" s="151"/>
      <c r="S37" s="151"/>
      <c r="T37" s="151"/>
      <c r="U37" s="151"/>
      <c r="V37" s="151"/>
      <c r="W37" s="151"/>
    </row>
    <row r="38" spans="1:23"/>
    <row r="39" spans="1:23">
      <c r="O39" s="152"/>
    </row>
    <row r="40" spans="1:23">
      <c r="O40" s="153"/>
    </row>
    <row r="41" spans="1:23" ht="21.75" customHeight="1">
      <c r="A41" s="113"/>
      <c r="B41" s="113"/>
      <c r="C41" s="114"/>
      <c r="D41" s="114"/>
      <c r="E41" s="114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</row>
    <row r="42" spans="1:23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</row>
    <row r="43" spans="1:23" ht="21.75" customHeight="1">
      <c r="A43" s="167"/>
      <c r="B43" s="391"/>
      <c r="C43" s="391"/>
      <c r="D43" s="391"/>
      <c r="E43" s="392"/>
      <c r="F43" s="392"/>
      <c r="G43" s="392"/>
      <c r="H43" s="392"/>
      <c r="I43" s="392"/>
      <c r="J43" s="392"/>
      <c r="K43" s="392"/>
      <c r="L43" s="392"/>
      <c r="M43" s="391"/>
      <c r="N43" s="391"/>
      <c r="O43" s="391"/>
      <c r="P43" s="391"/>
      <c r="Q43" s="113"/>
    </row>
    <row r="44" spans="1:23" ht="21.75" customHeight="1">
      <c r="A44" s="167"/>
      <c r="B44" s="391"/>
      <c r="C44" s="391"/>
      <c r="D44" s="391"/>
      <c r="E44" s="392"/>
      <c r="F44" s="392"/>
      <c r="G44" s="392"/>
      <c r="H44" s="392"/>
      <c r="I44" s="392"/>
      <c r="J44" s="392"/>
      <c r="K44" s="392"/>
      <c r="L44" s="392"/>
      <c r="M44" s="455"/>
      <c r="N44" s="455"/>
      <c r="O44" s="455"/>
      <c r="P44" s="455"/>
      <c r="Q44" s="113"/>
    </row>
    <row r="45" spans="1:23" ht="21.75" customHeight="1">
      <c r="A45" s="167"/>
      <c r="B45" s="391"/>
      <c r="C45" s="391"/>
      <c r="D45" s="391"/>
      <c r="E45" s="392"/>
      <c r="F45" s="392"/>
      <c r="G45" s="392"/>
      <c r="H45" s="392"/>
      <c r="I45" s="392"/>
      <c r="J45" s="392"/>
      <c r="K45" s="392"/>
      <c r="L45" s="392"/>
      <c r="M45" s="454"/>
      <c r="N45" s="454"/>
      <c r="O45" s="454"/>
      <c r="P45" s="454"/>
      <c r="Q45" s="113"/>
    </row>
    <row r="46" spans="1:23" ht="21" hidden="1" customHeight="1">
      <c r="B46" s="391"/>
      <c r="C46" s="391"/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113"/>
    </row>
    <row r="47" spans="1:23" ht="21.75" hidden="1" customHeight="1">
      <c r="B47" s="391"/>
      <c r="C47" s="391"/>
      <c r="D47" s="391"/>
      <c r="E47" s="392"/>
      <c r="F47" s="392"/>
      <c r="G47" s="392"/>
      <c r="H47" s="392"/>
      <c r="I47" s="392"/>
      <c r="J47" s="392"/>
      <c r="K47" s="392"/>
      <c r="L47" s="392"/>
      <c r="M47" s="111"/>
      <c r="N47" s="111"/>
      <c r="O47" s="111"/>
      <c r="P47" s="111"/>
      <c r="Q47" s="111"/>
    </row>
    <row r="48" spans="1:23" ht="21.75" hidden="1" customHeight="1">
      <c r="B48" s="391"/>
      <c r="C48" s="391"/>
      <c r="D48" s="391"/>
      <c r="E48" s="392"/>
      <c r="F48" s="392"/>
      <c r="G48" s="392"/>
      <c r="H48" s="392"/>
      <c r="I48" s="392"/>
      <c r="J48" s="392"/>
      <c r="K48" s="392"/>
      <c r="L48" s="392"/>
      <c r="M48" s="111"/>
      <c r="N48" s="111"/>
      <c r="O48" s="111"/>
      <c r="P48" s="111"/>
      <c r="Q48" s="111"/>
    </row>
    <row r="49" spans="2:18" hidden="1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</row>
    <row r="50" spans="2:18" hidden="1">
      <c r="B50" s="111"/>
      <c r="C50" s="111"/>
      <c r="D50" s="111"/>
      <c r="E50" s="391"/>
      <c r="F50" s="391"/>
      <c r="G50" s="391"/>
      <c r="H50" s="391"/>
      <c r="I50" s="391"/>
      <c r="J50" s="391"/>
      <c r="K50" s="391"/>
      <c r="L50" s="391"/>
      <c r="M50" s="111"/>
      <c r="N50" s="111"/>
      <c r="O50" s="111"/>
      <c r="P50" s="111"/>
      <c r="Q50" s="111"/>
      <c r="R50" s="111"/>
    </row>
    <row r="51" spans="2:18">
      <c r="B51" s="111"/>
      <c r="C51" s="111"/>
      <c r="D51" s="111"/>
      <c r="E51" s="113"/>
      <c r="F51" s="113"/>
      <c r="G51" s="113"/>
      <c r="H51" s="113"/>
      <c r="I51" s="113"/>
      <c r="J51" s="113"/>
      <c r="K51" s="113"/>
      <c r="L51" s="113"/>
      <c r="M51" s="111"/>
      <c r="N51" s="111"/>
      <c r="O51" s="111"/>
      <c r="P51" s="111"/>
      <c r="Q51" s="111"/>
      <c r="R51" s="111"/>
    </row>
    <row r="52" spans="2:18" ht="21.75" customHeight="1">
      <c r="B52" s="391"/>
      <c r="C52" s="391"/>
      <c r="D52" s="391"/>
      <c r="E52" s="392"/>
      <c r="F52" s="392"/>
      <c r="G52" s="392"/>
      <c r="H52" s="392"/>
      <c r="I52" s="392"/>
      <c r="J52" s="392"/>
      <c r="K52" s="392"/>
      <c r="L52" s="392"/>
      <c r="M52" s="151"/>
      <c r="N52" s="151"/>
      <c r="O52" s="151"/>
      <c r="P52" s="151"/>
      <c r="Q52" s="151"/>
      <c r="R52" s="151"/>
    </row>
    <row r="53" spans="2:18">
      <c r="B53" s="391"/>
      <c r="C53" s="391"/>
      <c r="D53" s="391"/>
      <c r="E53" s="394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94"/>
      <c r="Q53" s="394"/>
      <c r="R53" s="394"/>
    </row>
    <row r="54" spans="2:18">
      <c r="B54" s="113"/>
      <c r="C54" s="113"/>
      <c r="D54" s="113"/>
      <c r="E54" s="394"/>
      <c r="F54" s="394"/>
      <c r="G54" s="394"/>
      <c r="H54" s="394"/>
      <c r="I54" s="394"/>
      <c r="J54" s="394"/>
      <c r="K54" s="394"/>
      <c r="L54" s="394"/>
      <c r="M54" s="193"/>
      <c r="N54" s="193"/>
      <c r="O54" s="193"/>
      <c r="P54" s="193"/>
      <c r="Q54" s="193"/>
      <c r="R54" s="193"/>
    </row>
    <row r="55" spans="2:18"/>
    <row r="56" spans="2:18" ht="21.75" customHeight="1">
      <c r="B56" s="391"/>
      <c r="C56" s="391"/>
      <c r="D56" s="391"/>
      <c r="E56" s="392"/>
      <c r="F56" s="392"/>
      <c r="G56" s="392"/>
      <c r="H56" s="392"/>
      <c r="I56" s="392"/>
      <c r="J56" s="392"/>
      <c r="K56" s="392"/>
      <c r="L56" s="392"/>
      <c r="M56" s="111"/>
      <c r="N56" s="111"/>
      <c r="O56" s="111"/>
      <c r="P56" s="111"/>
      <c r="Q56" s="111"/>
    </row>
    <row r="57" spans="2:18" ht="21.75" customHeight="1">
      <c r="B57" s="391"/>
      <c r="C57" s="391"/>
      <c r="D57" s="391"/>
      <c r="E57" s="392"/>
      <c r="F57" s="392"/>
      <c r="G57" s="392"/>
      <c r="H57" s="392"/>
      <c r="I57" s="392"/>
      <c r="J57" s="392"/>
      <c r="K57" s="392"/>
      <c r="L57" s="392"/>
      <c r="M57" s="111"/>
      <c r="N57" s="111"/>
      <c r="O57" s="111"/>
      <c r="P57" s="111"/>
      <c r="Q57" s="111"/>
    </row>
    <row r="58" spans="2:18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</row>
    <row r="59" spans="2:18">
      <c r="B59" s="111"/>
      <c r="C59" s="111"/>
      <c r="D59" s="111"/>
      <c r="E59" s="391"/>
      <c r="F59" s="391"/>
      <c r="G59" s="391"/>
      <c r="H59" s="391"/>
      <c r="I59" s="391"/>
      <c r="J59" s="391"/>
      <c r="K59" s="391"/>
      <c r="L59" s="391"/>
      <c r="M59" s="111"/>
      <c r="N59" s="111"/>
      <c r="O59" s="111"/>
      <c r="P59" s="111"/>
      <c r="Q59" s="111"/>
      <c r="R59" s="111"/>
    </row>
    <row r="60" spans="2:18"/>
    <row r="61" spans="2:18"/>
    <row r="62" spans="2:18"/>
    <row r="63" spans="2:18"/>
    <row r="64" spans="2:18"/>
    <row r="65" spans="3:11">
      <c r="C65" s="109" t="s">
        <v>86</v>
      </c>
      <c r="F65" s="109">
        <v>40320</v>
      </c>
      <c r="K65" s="109" t="s">
        <v>91</v>
      </c>
    </row>
    <row r="66" spans="3:11">
      <c r="C66" s="109" t="s">
        <v>87</v>
      </c>
      <c r="D66" s="109">
        <v>2</v>
      </c>
      <c r="F66" s="109">
        <v>6720</v>
      </c>
      <c r="K66" s="109" t="s">
        <v>91</v>
      </c>
    </row>
    <row r="67" spans="3:11">
      <c r="C67" s="109" t="s">
        <v>88</v>
      </c>
      <c r="D67" s="109">
        <v>1</v>
      </c>
      <c r="F67" s="109">
        <v>8400</v>
      </c>
      <c r="K67" s="109" t="s">
        <v>91</v>
      </c>
    </row>
    <row r="68" spans="3:11">
      <c r="C68" s="109" t="s">
        <v>89</v>
      </c>
      <c r="D68" s="109">
        <v>2</v>
      </c>
      <c r="F68" s="109">
        <v>4800</v>
      </c>
      <c r="H68" s="109">
        <v>700</v>
      </c>
    </row>
    <row r="69" spans="3:11">
      <c r="C69" s="109" t="s">
        <v>90</v>
      </c>
      <c r="D69" s="109">
        <v>2</v>
      </c>
      <c r="F69" s="109">
        <v>2460</v>
      </c>
      <c r="K69" s="109" t="s">
        <v>91</v>
      </c>
    </row>
    <row r="70" spans="3:11"/>
    <row r="71" spans="3:11"/>
    <row r="72" spans="3:11"/>
    <row r="73" spans="3:11"/>
    <row r="74" spans="3:11"/>
    <row r="75" spans="3:11"/>
    <row r="76" spans="3:11"/>
    <row r="77" spans="3:11"/>
    <row r="78" spans="3:11"/>
    <row r="79" spans="3:11"/>
    <row r="80" spans="3:11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</sheetData>
  <sheetProtection selectLockedCells="1" selectUnlockedCells="1"/>
  <mergeCells count="112">
    <mergeCell ref="B57:D57"/>
    <mergeCell ref="E57:L57"/>
    <mergeCell ref="E59:L59"/>
    <mergeCell ref="B53:D53"/>
    <mergeCell ref="E53:L53"/>
    <mergeCell ref="M53:R53"/>
    <mergeCell ref="E54:L54"/>
    <mergeCell ref="B56:D56"/>
    <mergeCell ref="E56:L56"/>
    <mergeCell ref="B47:D47"/>
    <mergeCell ref="E47:L47"/>
    <mergeCell ref="B48:D48"/>
    <mergeCell ref="E48:L48"/>
    <mergeCell ref="E50:L50"/>
    <mergeCell ref="B52:D52"/>
    <mergeCell ref="E52:L52"/>
    <mergeCell ref="B45:D45"/>
    <mergeCell ref="E45:L45"/>
    <mergeCell ref="M45:P45"/>
    <mergeCell ref="B46:D46"/>
    <mergeCell ref="E46:I46"/>
    <mergeCell ref="J46:L46"/>
    <mergeCell ref="M46:P46"/>
    <mergeCell ref="B43:D43"/>
    <mergeCell ref="E43:L43"/>
    <mergeCell ref="M43:P43"/>
    <mergeCell ref="B44:D44"/>
    <mergeCell ref="E44:L44"/>
    <mergeCell ref="M44:P44"/>
    <mergeCell ref="E37:G37"/>
    <mergeCell ref="H37:P37"/>
    <mergeCell ref="Q32:T32"/>
    <mergeCell ref="U32:V32"/>
    <mergeCell ref="U30:V30"/>
    <mergeCell ref="B31:D31"/>
    <mergeCell ref="E31:G31"/>
    <mergeCell ref="H31:P31"/>
    <mergeCell ref="Q31:T31"/>
    <mergeCell ref="U31:V31"/>
    <mergeCell ref="A30:J30"/>
    <mergeCell ref="B27:F27"/>
    <mergeCell ref="G27:I27"/>
    <mergeCell ref="J27:L27"/>
    <mergeCell ref="M27:R27"/>
    <mergeCell ref="Q30:T30"/>
    <mergeCell ref="B25:E25"/>
    <mergeCell ref="F25:O25"/>
    <mergeCell ref="Q25:R25"/>
    <mergeCell ref="B26:F26"/>
    <mergeCell ref="G26:I26"/>
    <mergeCell ref="J26:L26"/>
    <mergeCell ref="M26:R26"/>
    <mergeCell ref="B23:H23"/>
    <mergeCell ref="I23:J23"/>
    <mergeCell ref="K23:L23"/>
    <mergeCell ref="M23:O23"/>
    <mergeCell ref="Q23:R23"/>
    <mergeCell ref="B24:O24"/>
    <mergeCell ref="Q24:R24"/>
    <mergeCell ref="B21:H21"/>
    <mergeCell ref="I21:J21"/>
    <mergeCell ref="K21:L21"/>
    <mergeCell ref="M21:O21"/>
    <mergeCell ref="Q21:R21"/>
    <mergeCell ref="B22:H22"/>
    <mergeCell ref="I22:J22"/>
    <mergeCell ref="K22:L22"/>
    <mergeCell ref="M22:O22"/>
    <mergeCell ref="Q22:R22"/>
    <mergeCell ref="Q19:R19"/>
    <mergeCell ref="B20:H20"/>
    <mergeCell ref="I20:J20"/>
    <mergeCell ref="K20:L20"/>
    <mergeCell ref="M20:O20"/>
    <mergeCell ref="Q20:R20"/>
    <mergeCell ref="B17:J17"/>
    <mergeCell ref="M17:O17"/>
    <mergeCell ref="B18:J18"/>
    <mergeCell ref="M18:O18"/>
    <mergeCell ref="B19:J19"/>
    <mergeCell ref="K19:L19"/>
    <mergeCell ref="M19:O19"/>
    <mergeCell ref="B14:J14"/>
    <mergeCell ref="M14:O14"/>
    <mergeCell ref="B15:J15"/>
    <mergeCell ref="M15:O15"/>
    <mergeCell ref="Q15:R15"/>
    <mergeCell ref="B16:J16"/>
    <mergeCell ref="M16:O16"/>
    <mergeCell ref="B13:J13"/>
    <mergeCell ref="M13:O13"/>
    <mergeCell ref="Q13:R13"/>
    <mergeCell ref="B12:J12"/>
    <mergeCell ref="M12:O12"/>
    <mergeCell ref="Q12:R12"/>
    <mergeCell ref="B6:D6"/>
    <mergeCell ref="E6:R6"/>
    <mergeCell ref="B7:I7"/>
    <mergeCell ref="B8:N8"/>
    <mergeCell ref="O8:R8"/>
    <mergeCell ref="M9:R9"/>
    <mergeCell ref="A2:R2"/>
    <mergeCell ref="A3:R3"/>
    <mergeCell ref="B4:D4"/>
    <mergeCell ref="E4:R4"/>
    <mergeCell ref="B5:D5"/>
    <mergeCell ref="E5:R5"/>
    <mergeCell ref="B10:R10"/>
    <mergeCell ref="B11:J11"/>
    <mergeCell ref="K11:L11"/>
    <mergeCell ref="M11:O11"/>
    <mergeCell ref="Q11:R11"/>
  </mergeCells>
  <printOptions horizontalCentered="1"/>
  <pageMargins left="0.62992125984251968" right="0.19685039370078741" top="0.59055118110236227" bottom="0.39370078740157483" header="0.51181102362204722" footer="0.51181102362204722"/>
  <pageSetup paperSize="9" scale="90" firstPageNumber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T127"/>
  <sheetViews>
    <sheetView view="pageBreakPreview" topLeftCell="A106" zoomScaleNormal="100" zoomScaleSheetLayoutView="100" workbookViewId="0">
      <selection activeCell="H120" sqref="H120"/>
    </sheetView>
  </sheetViews>
  <sheetFormatPr defaultColWidth="0" defaultRowHeight="21"/>
  <cols>
    <col min="1" max="1" width="7.28515625" style="202" customWidth="1"/>
    <col min="2" max="2" width="6.42578125" style="202" customWidth="1"/>
    <col min="3" max="3" width="62.28515625" style="203" customWidth="1"/>
    <col min="4" max="4" width="12.42578125" style="204" bestFit="1" customWidth="1"/>
    <col min="5" max="5" width="12.7109375" style="202" customWidth="1"/>
    <col min="6" max="6" width="13.85546875" style="199" customWidth="1"/>
    <col min="7" max="7" width="16.140625" style="199" bestFit="1" customWidth="1"/>
    <col min="8" max="8" width="12.42578125" style="199" bestFit="1" customWidth="1"/>
    <col min="9" max="9" width="14.140625" style="199" bestFit="1" customWidth="1"/>
    <col min="10" max="10" width="16.42578125" style="199" bestFit="1" customWidth="1"/>
    <col min="11" max="11" width="17.5703125" style="202" customWidth="1"/>
    <col min="12" max="12" width="9.140625" style="109" customWidth="1"/>
    <col min="13" max="13" width="9.140625" style="202" bestFit="1" customWidth="1"/>
    <col min="14" max="14" width="8.7109375" style="202" customWidth="1"/>
    <col min="15" max="15" width="10.140625" style="202" customWidth="1"/>
    <col min="16" max="16" width="9" style="202" bestFit="1" customWidth="1"/>
    <col min="17" max="17" width="9" style="201" customWidth="1"/>
    <col min="18" max="19" width="9" style="202" customWidth="1"/>
    <col min="20" max="20" width="7.5703125" style="202" customWidth="1"/>
    <col min="21" max="16384" width="0" style="202" hidden="1"/>
  </cols>
  <sheetData>
    <row r="1" spans="1:20">
      <c r="A1" s="109" t="s">
        <v>260</v>
      </c>
      <c r="B1" s="196"/>
      <c r="C1" s="109"/>
      <c r="D1" s="197"/>
      <c r="E1" s="198"/>
      <c r="J1" s="200"/>
      <c r="K1" s="198"/>
      <c r="M1" s="198"/>
      <c r="N1" s="198"/>
      <c r="O1" s="198"/>
      <c r="P1" s="198"/>
      <c r="R1" s="198"/>
      <c r="S1" s="198"/>
    </row>
    <row r="2" spans="1:20">
      <c r="A2" s="109" t="s">
        <v>261</v>
      </c>
      <c r="E2" s="205"/>
      <c r="F2" s="206"/>
      <c r="G2" s="206"/>
      <c r="H2" s="206"/>
      <c r="I2" s="206"/>
      <c r="J2" s="198" t="s">
        <v>77</v>
      </c>
      <c r="K2" s="109"/>
      <c r="M2" s="109"/>
      <c r="N2" s="109"/>
      <c r="O2" s="109"/>
      <c r="P2" s="109"/>
      <c r="Q2" s="207"/>
      <c r="R2" s="109"/>
      <c r="S2" s="109"/>
      <c r="T2" s="109"/>
    </row>
    <row r="3" spans="1:20">
      <c r="A3" s="208" t="s">
        <v>262</v>
      </c>
      <c r="B3" s="196"/>
      <c r="C3" s="209"/>
      <c r="D3" s="210"/>
      <c r="E3" s="167" t="s">
        <v>18</v>
      </c>
      <c r="F3" s="468"/>
      <c r="G3" s="468"/>
      <c r="H3" s="468"/>
      <c r="I3" s="211" t="s">
        <v>19</v>
      </c>
      <c r="J3" s="463"/>
      <c r="K3" s="463"/>
      <c r="M3" s="212"/>
      <c r="N3" s="212"/>
      <c r="O3" s="212"/>
      <c r="P3" s="212"/>
      <c r="Q3" s="213"/>
      <c r="R3" s="212"/>
      <c r="S3" s="212"/>
      <c r="T3" s="212"/>
    </row>
    <row r="4" spans="1:20">
      <c r="A4" s="464" t="s">
        <v>93</v>
      </c>
      <c r="B4" s="464"/>
      <c r="C4" s="464"/>
      <c r="D4" s="464"/>
      <c r="K4" s="167"/>
      <c r="M4" s="167"/>
      <c r="N4" s="167"/>
      <c r="O4" s="167"/>
      <c r="P4" s="167"/>
      <c r="Q4" s="214"/>
      <c r="R4" s="167"/>
      <c r="S4" s="167"/>
      <c r="T4" s="167"/>
    </row>
    <row r="5" spans="1:20" ht="9" customHeight="1">
      <c r="A5" s="215"/>
      <c r="B5" s="215"/>
      <c r="C5" s="202"/>
      <c r="D5" s="465"/>
      <c r="E5" s="466"/>
      <c r="F5" s="466"/>
      <c r="G5" s="467"/>
      <c r="H5" s="467"/>
      <c r="I5" s="467"/>
      <c r="J5" s="467"/>
      <c r="K5" s="217"/>
      <c r="Q5" s="218"/>
    </row>
    <row r="6" spans="1:20" s="221" customFormat="1">
      <c r="A6" s="459" t="s">
        <v>8</v>
      </c>
      <c r="B6" s="219"/>
      <c r="C6" s="460" t="s">
        <v>9</v>
      </c>
      <c r="D6" s="462" t="s">
        <v>29</v>
      </c>
      <c r="E6" s="459" t="s">
        <v>30</v>
      </c>
      <c r="F6" s="461" t="s">
        <v>31</v>
      </c>
      <c r="G6" s="461"/>
      <c r="H6" s="461" t="s">
        <v>32</v>
      </c>
      <c r="I6" s="461"/>
      <c r="J6" s="220" t="s">
        <v>33</v>
      </c>
      <c r="K6" s="459" t="s">
        <v>10</v>
      </c>
      <c r="M6" s="222"/>
      <c r="N6" s="222"/>
      <c r="O6" s="222"/>
      <c r="P6" s="222"/>
      <c r="Q6" s="223"/>
      <c r="R6" s="222"/>
      <c r="S6" s="222"/>
      <c r="T6" s="222"/>
    </row>
    <row r="7" spans="1:20" s="226" customFormat="1">
      <c r="A7" s="459"/>
      <c r="B7" s="224"/>
      <c r="C7" s="460"/>
      <c r="D7" s="462"/>
      <c r="E7" s="459"/>
      <c r="F7" s="225" t="s">
        <v>34</v>
      </c>
      <c r="G7" s="225" t="s">
        <v>35</v>
      </c>
      <c r="H7" s="225" t="s">
        <v>34</v>
      </c>
      <c r="I7" s="225" t="s">
        <v>35</v>
      </c>
      <c r="J7" s="225" t="s">
        <v>36</v>
      </c>
      <c r="K7" s="459"/>
      <c r="M7" s="222"/>
      <c r="N7" s="222"/>
      <c r="O7" s="222"/>
      <c r="P7" s="222"/>
      <c r="Q7" s="223"/>
      <c r="R7" s="222"/>
      <c r="S7" s="222"/>
      <c r="T7" s="227"/>
    </row>
    <row r="8" spans="1:20" s="198" customFormat="1">
      <c r="A8" s="228"/>
      <c r="B8" s="229"/>
      <c r="C8" s="230" t="s">
        <v>37</v>
      </c>
      <c r="D8" s="231"/>
      <c r="E8" s="232"/>
      <c r="F8" s="233"/>
      <c r="G8" s="233"/>
      <c r="H8" s="233"/>
      <c r="I8" s="233"/>
      <c r="J8" s="233"/>
      <c r="K8" s="234"/>
      <c r="M8" s="235"/>
      <c r="N8" s="235"/>
      <c r="O8" s="235"/>
      <c r="P8" s="235"/>
      <c r="Q8" s="236"/>
      <c r="R8" s="235"/>
      <c r="S8" s="235"/>
    </row>
    <row r="9" spans="1:20" s="244" customFormat="1" ht="21.75" customHeight="1">
      <c r="A9" s="237">
        <v>1</v>
      </c>
      <c r="B9" s="238"/>
      <c r="C9" s="239" t="s">
        <v>95</v>
      </c>
      <c r="D9" s="240">
        <v>1</v>
      </c>
      <c r="E9" s="241" t="s">
        <v>72</v>
      </c>
      <c r="F9" s="242"/>
      <c r="G9" s="243"/>
      <c r="H9" s="243"/>
      <c r="I9" s="243"/>
      <c r="J9" s="243"/>
      <c r="K9" s="240"/>
      <c r="M9" s="245"/>
      <c r="N9" s="245"/>
      <c r="O9" s="245"/>
      <c r="P9" s="245"/>
      <c r="Q9" s="246"/>
      <c r="R9" s="245"/>
      <c r="S9" s="245"/>
    </row>
    <row r="10" spans="1:20" s="244" customFormat="1" ht="21.75" customHeight="1">
      <c r="A10" s="237"/>
      <c r="B10" s="238"/>
      <c r="C10" s="239"/>
      <c r="D10" s="240"/>
      <c r="E10" s="241"/>
      <c r="F10" s="241"/>
      <c r="G10" s="241"/>
      <c r="H10" s="241"/>
      <c r="I10" s="241"/>
      <c r="J10" s="241"/>
      <c r="K10" s="247"/>
      <c r="M10" s="245"/>
      <c r="N10" s="245"/>
      <c r="O10" s="245"/>
      <c r="P10" s="245"/>
      <c r="Q10" s="246"/>
      <c r="R10" s="245"/>
      <c r="S10" s="245"/>
    </row>
    <row r="11" spans="1:20" s="254" customFormat="1" ht="18.75">
      <c r="A11" s="248"/>
      <c r="B11" s="249"/>
      <c r="C11" s="250" t="s">
        <v>38</v>
      </c>
      <c r="D11" s="251"/>
      <c r="E11" s="252"/>
      <c r="F11" s="253"/>
      <c r="G11" s="253"/>
      <c r="H11" s="253"/>
      <c r="I11" s="253"/>
      <c r="J11" s="253"/>
      <c r="K11" s="253"/>
      <c r="M11" s="255"/>
      <c r="N11" s="255"/>
      <c r="O11" s="255"/>
      <c r="P11" s="255"/>
      <c r="Q11" s="256"/>
      <c r="R11" s="255"/>
      <c r="S11" s="255"/>
      <c r="T11" s="257"/>
    </row>
    <row r="12" spans="1:20" s="198" customFormat="1">
      <c r="A12" s="258"/>
      <c r="B12" s="259" t="s">
        <v>131</v>
      </c>
      <c r="C12" s="260"/>
      <c r="D12" s="261"/>
      <c r="E12" s="262"/>
      <c r="F12" s="263"/>
      <c r="G12" s="263"/>
      <c r="H12" s="264"/>
      <c r="I12" s="263"/>
      <c r="J12" s="264"/>
      <c r="K12" s="261"/>
      <c r="Q12" s="236"/>
      <c r="T12" s="202"/>
    </row>
    <row r="13" spans="1:20" s="198" customFormat="1">
      <c r="A13" s="265"/>
      <c r="B13" s="266">
        <v>1</v>
      </c>
      <c r="C13" s="267" t="s">
        <v>132</v>
      </c>
      <c r="D13" s="268"/>
      <c r="E13" s="262"/>
      <c r="F13" s="263"/>
      <c r="G13" s="263"/>
      <c r="H13" s="263"/>
      <c r="I13" s="263"/>
      <c r="J13" s="263"/>
      <c r="K13" s="269"/>
      <c r="Q13" s="236"/>
      <c r="T13" s="202"/>
    </row>
    <row r="14" spans="1:20" s="198" customFormat="1">
      <c r="A14" s="265"/>
      <c r="B14" s="270" t="s">
        <v>98</v>
      </c>
      <c r="C14" s="271" t="s">
        <v>133</v>
      </c>
      <c r="D14" s="272">
        <v>1</v>
      </c>
      <c r="E14" s="262" t="s">
        <v>72</v>
      </c>
      <c r="F14" s="263"/>
      <c r="G14" s="263"/>
      <c r="H14" s="263"/>
      <c r="I14" s="263"/>
      <c r="J14" s="263"/>
      <c r="K14" s="269"/>
      <c r="Q14" s="236"/>
      <c r="T14" s="202"/>
    </row>
    <row r="15" spans="1:20" s="198" customFormat="1">
      <c r="A15" s="265"/>
      <c r="B15" s="270" t="s">
        <v>98</v>
      </c>
      <c r="C15" s="271" t="s">
        <v>134</v>
      </c>
      <c r="D15" s="272">
        <v>1</v>
      </c>
      <c r="E15" s="262" t="s">
        <v>72</v>
      </c>
      <c r="F15" s="263"/>
      <c r="G15" s="263"/>
      <c r="H15" s="263"/>
      <c r="I15" s="263"/>
      <c r="J15" s="263"/>
      <c r="K15" s="269"/>
      <c r="Q15" s="236"/>
      <c r="T15" s="202"/>
    </row>
    <row r="16" spans="1:20" s="198" customFormat="1">
      <c r="A16" s="265"/>
      <c r="B16" s="270" t="s">
        <v>98</v>
      </c>
      <c r="C16" s="271" t="s">
        <v>135</v>
      </c>
      <c r="D16" s="272">
        <v>1</v>
      </c>
      <c r="E16" s="262" t="s">
        <v>112</v>
      </c>
      <c r="F16" s="263"/>
      <c r="G16" s="263"/>
      <c r="H16" s="263"/>
      <c r="I16" s="263"/>
      <c r="J16" s="263"/>
      <c r="K16" s="269"/>
      <c r="Q16" s="236"/>
      <c r="T16" s="202"/>
    </row>
    <row r="17" spans="1:20" s="198" customFormat="1">
      <c r="A17" s="265"/>
      <c r="B17" s="270" t="s">
        <v>98</v>
      </c>
      <c r="C17" s="271" t="s">
        <v>200</v>
      </c>
      <c r="D17" s="272">
        <v>330</v>
      </c>
      <c r="E17" s="262" t="s">
        <v>83</v>
      </c>
      <c r="F17" s="263"/>
      <c r="G17" s="263"/>
      <c r="H17" s="263"/>
      <c r="I17" s="263"/>
      <c r="J17" s="263"/>
      <c r="K17" s="269"/>
      <c r="Q17" s="236"/>
      <c r="T17" s="202"/>
    </row>
    <row r="18" spans="1:20" s="198" customFormat="1">
      <c r="A18" s="265"/>
      <c r="B18" s="270" t="s">
        <v>98</v>
      </c>
      <c r="C18" s="271" t="s">
        <v>199</v>
      </c>
      <c r="D18" s="272">
        <v>330</v>
      </c>
      <c r="E18" s="262" t="s">
        <v>83</v>
      </c>
      <c r="F18" s="263"/>
      <c r="G18" s="263"/>
      <c r="H18" s="263"/>
      <c r="I18" s="263"/>
      <c r="J18" s="263"/>
      <c r="K18" s="269"/>
      <c r="Q18" s="236"/>
      <c r="T18" s="202"/>
    </row>
    <row r="19" spans="1:20" s="198" customFormat="1">
      <c r="A19" s="265"/>
      <c r="B19" s="270" t="s">
        <v>98</v>
      </c>
      <c r="C19" s="271" t="s">
        <v>203</v>
      </c>
      <c r="D19" s="272">
        <v>1</v>
      </c>
      <c r="E19" s="262" t="s">
        <v>72</v>
      </c>
      <c r="F19" s="263"/>
      <c r="G19" s="263"/>
      <c r="H19" s="263"/>
      <c r="I19" s="263"/>
      <c r="J19" s="263"/>
      <c r="K19" s="269"/>
      <c r="Q19" s="236"/>
      <c r="T19" s="202"/>
    </row>
    <row r="20" spans="1:20" s="198" customFormat="1">
      <c r="A20" s="265"/>
      <c r="B20" s="270" t="s">
        <v>98</v>
      </c>
      <c r="C20" s="271" t="s">
        <v>224</v>
      </c>
      <c r="D20" s="272">
        <v>1</v>
      </c>
      <c r="E20" s="262" t="s">
        <v>72</v>
      </c>
      <c r="F20" s="263"/>
      <c r="G20" s="263"/>
      <c r="H20" s="263"/>
      <c r="I20" s="263"/>
      <c r="J20" s="263"/>
      <c r="K20" s="269"/>
      <c r="Q20" s="236"/>
      <c r="T20" s="202"/>
    </row>
    <row r="21" spans="1:20" s="198" customFormat="1">
      <c r="A21" s="273"/>
      <c r="B21" s="274"/>
      <c r="C21" s="275" t="s">
        <v>136</v>
      </c>
      <c r="D21" s="276"/>
      <c r="E21" s="277"/>
      <c r="F21" s="278"/>
      <c r="G21" s="278"/>
      <c r="H21" s="278"/>
      <c r="I21" s="278"/>
      <c r="J21" s="279"/>
      <c r="K21" s="280"/>
      <c r="Q21" s="236"/>
      <c r="T21" s="202"/>
    </row>
    <row r="22" spans="1:20" s="198" customFormat="1">
      <c r="A22" s="265"/>
      <c r="B22" s="266">
        <v>2</v>
      </c>
      <c r="C22" s="281" t="s">
        <v>97</v>
      </c>
      <c r="D22" s="272"/>
      <c r="E22" s="262"/>
      <c r="F22" s="263"/>
      <c r="G22" s="263"/>
      <c r="H22" s="263"/>
      <c r="I22" s="263"/>
      <c r="J22" s="263"/>
      <c r="K22" s="269"/>
      <c r="Q22" s="236"/>
      <c r="T22" s="202"/>
    </row>
    <row r="23" spans="1:20" s="198" customFormat="1">
      <c r="A23" s="265"/>
      <c r="B23" s="270" t="s">
        <v>98</v>
      </c>
      <c r="C23" s="271" t="s">
        <v>137</v>
      </c>
      <c r="D23" s="272">
        <v>1</v>
      </c>
      <c r="E23" s="262" t="s">
        <v>72</v>
      </c>
      <c r="F23" s="263"/>
      <c r="G23" s="263"/>
      <c r="H23" s="263"/>
      <c r="I23" s="263"/>
      <c r="J23" s="263"/>
      <c r="K23" s="269" t="s">
        <v>163</v>
      </c>
      <c r="Q23" s="236"/>
      <c r="T23" s="202"/>
    </row>
    <row r="24" spans="1:20" s="198" customFormat="1" ht="42">
      <c r="A24" s="265"/>
      <c r="B24" s="282" t="s">
        <v>98</v>
      </c>
      <c r="C24" s="283" t="s">
        <v>240</v>
      </c>
      <c r="D24" s="272">
        <v>45</v>
      </c>
      <c r="E24" s="262" t="s">
        <v>83</v>
      </c>
      <c r="F24" s="263"/>
      <c r="G24" s="263"/>
      <c r="H24" s="263"/>
      <c r="I24" s="263"/>
      <c r="J24" s="263"/>
      <c r="K24" s="269"/>
      <c r="Q24" s="236"/>
      <c r="T24" s="202"/>
    </row>
    <row r="25" spans="1:20" s="198" customFormat="1" ht="42">
      <c r="A25" s="265"/>
      <c r="B25" s="282" t="s">
        <v>98</v>
      </c>
      <c r="C25" s="283" t="s">
        <v>252</v>
      </c>
      <c r="D25" s="284">
        <v>6</v>
      </c>
      <c r="E25" s="285" t="s">
        <v>83</v>
      </c>
      <c r="F25" s="286"/>
      <c r="G25" s="286"/>
      <c r="H25" s="286"/>
      <c r="I25" s="286"/>
      <c r="J25" s="286"/>
      <c r="K25" s="269"/>
      <c r="Q25" s="236"/>
      <c r="T25" s="202"/>
    </row>
    <row r="26" spans="1:20" s="198" customFormat="1">
      <c r="A26" s="265"/>
      <c r="B26" s="270" t="s">
        <v>98</v>
      </c>
      <c r="C26" s="271" t="s">
        <v>141</v>
      </c>
      <c r="D26" s="272">
        <v>48</v>
      </c>
      <c r="E26" s="262" t="s">
        <v>83</v>
      </c>
      <c r="F26" s="263"/>
      <c r="G26" s="263"/>
      <c r="H26" s="263"/>
      <c r="I26" s="263"/>
      <c r="J26" s="263"/>
      <c r="K26" s="269"/>
      <c r="Q26" s="236"/>
      <c r="T26" s="202"/>
    </row>
    <row r="27" spans="1:20" s="198" customFormat="1">
      <c r="A27" s="265"/>
      <c r="B27" s="270" t="s">
        <v>98</v>
      </c>
      <c r="C27" s="271" t="s">
        <v>138</v>
      </c>
      <c r="D27" s="272">
        <v>19.899999999999999</v>
      </c>
      <c r="E27" s="262" t="s">
        <v>83</v>
      </c>
      <c r="F27" s="263"/>
      <c r="G27" s="263"/>
      <c r="H27" s="263"/>
      <c r="I27" s="263"/>
      <c r="J27" s="263"/>
      <c r="K27" s="269"/>
      <c r="Q27" s="236"/>
      <c r="T27" s="202"/>
    </row>
    <row r="28" spans="1:20" s="198" customFormat="1">
      <c r="A28" s="265"/>
      <c r="B28" s="270" t="s">
        <v>98</v>
      </c>
      <c r="C28" s="271" t="s">
        <v>139</v>
      </c>
      <c r="D28" s="272">
        <v>9.4499999999999993</v>
      </c>
      <c r="E28" s="262" t="s">
        <v>83</v>
      </c>
      <c r="F28" s="263"/>
      <c r="G28" s="263"/>
      <c r="H28" s="263"/>
      <c r="I28" s="263"/>
      <c r="J28" s="263"/>
      <c r="K28" s="269"/>
      <c r="Q28" s="236"/>
      <c r="T28" s="202"/>
    </row>
    <row r="29" spans="1:20" s="198" customFormat="1">
      <c r="A29" s="265"/>
      <c r="B29" s="270" t="s">
        <v>98</v>
      </c>
      <c r="C29" s="271" t="s">
        <v>140</v>
      </c>
      <c r="D29" s="272">
        <v>19.899999999999999</v>
      </c>
      <c r="E29" s="262" t="s">
        <v>83</v>
      </c>
      <c r="F29" s="263"/>
      <c r="G29" s="263"/>
      <c r="H29" s="263"/>
      <c r="I29" s="263"/>
      <c r="J29" s="263"/>
      <c r="K29" s="269"/>
      <c r="Q29" s="236"/>
      <c r="T29" s="202"/>
    </row>
    <row r="30" spans="1:20" s="198" customFormat="1">
      <c r="A30" s="265"/>
      <c r="B30" s="270" t="s">
        <v>98</v>
      </c>
      <c r="C30" s="271" t="s">
        <v>142</v>
      </c>
      <c r="D30" s="272">
        <v>10</v>
      </c>
      <c r="E30" s="262" t="s">
        <v>83</v>
      </c>
      <c r="F30" s="263"/>
      <c r="G30" s="263"/>
      <c r="H30" s="263"/>
      <c r="I30" s="263"/>
      <c r="J30" s="263"/>
      <c r="K30" s="269" t="s">
        <v>163</v>
      </c>
      <c r="Q30" s="236"/>
      <c r="T30" s="202"/>
    </row>
    <row r="31" spans="1:20" s="198" customFormat="1">
      <c r="A31" s="265"/>
      <c r="B31" s="270" t="s">
        <v>98</v>
      </c>
      <c r="C31" s="271" t="s">
        <v>143</v>
      </c>
      <c r="D31" s="272">
        <v>380</v>
      </c>
      <c r="E31" s="262" t="s">
        <v>83</v>
      </c>
      <c r="F31" s="263"/>
      <c r="G31" s="263"/>
      <c r="H31" s="263"/>
      <c r="I31" s="263"/>
      <c r="J31" s="263"/>
      <c r="K31" s="269"/>
      <c r="Q31" s="236"/>
      <c r="T31" s="202"/>
    </row>
    <row r="32" spans="1:20" s="198" customFormat="1">
      <c r="A32" s="265"/>
      <c r="B32" s="270" t="s">
        <v>98</v>
      </c>
      <c r="C32" s="271" t="s">
        <v>246</v>
      </c>
      <c r="D32" s="272">
        <v>1</v>
      </c>
      <c r="E32" s="262" t="s">
        <v>72</v>
      </c>
      <c r="F32" s="263"/>
      <c r="G32" s="263"/>
      <c r="H32" s="263"/>
      <c r="I32" s="263"/>
      <c r="J32" s="263"/>
      <c r="K32" s="269"/>
      <c r="Q32" s="236"/>
      <c r="T32" s="202"/>
    </row>
    <row r="33" spans="1:20" s="198" customFormat="1">
      <c r="A33" s="265"/>
      <c r="B33" s="270" t="s">
        <v>98</v>
      </c>
      <c r="C33" s="271" t="s">
        <v>160</v>
      </c>
      <c r="D33" s="272">
        <v>1</v>
      </c>
      <c r="E33" s="262" t="s">
        <v>72</v>
      </c>
      <c r="F33" s="263"/>
      <c r="G33" s="263"/>
      <c r="H33" s="263"/>
      <c r="I33" s="263"/>
      <c r="J33" s="263"/>
      <c r="K33" s="269"/>
      <c r="Q33" s="236"/>
      <c r="T33" s="202"/>
    </row>
    <row r="34" spans="1:20" s="198" customFormat="1">
      <c r="A34" s="273"/>
      <c r="B34" s="274"/>
      <c r="C34" s="275" t="s">
        <v>113</v>
      </c>
      <c r="D34" s="276"/>
      <c r="E34" s="277"/>
      <c r="F34" s="278"/>
      <c r="G34" s="278"/>
      <c r="H34" s="278"/>
      <c r="I34" s="278"/>
      <c r="J34" s="279"/>
      <c r="K34" s="280"/>
      <c r="Q34" s="236"/>
      <c r="T34" s="202"/>
    </row>
    <row r="35" spans="1:20" s="198" customFormat="1">
      <c r="A35" s="265"/>
      <c r="B35" s="266">
        <v>3</v>
      </c>
      <c r="C35" s="281" t="s">
        <v>99</v>
      </c>
      <c r="D35" s="272"/>
      <c r="E35" s="262"/>
      <c r="F35" s="263"/>
      <c r="G35" s="263"/>
      <c r="H35" s="263"/>
      <c r="I35" s="263"/>
      <c r="J35" s="263"/>
      <c r="K35" s="269"/>
      <c r="Q35" s="236"/>
      <c r="T35" s="202"/>
    </row>
    <row r="36" spans="1:20" s="198" customFormat="1">
      <c r="A36" s="265"/>
      <c r="B36" s="270" t="s">
        <v>98</v>
      </c>
      <c r="C36" s="271" t="s">
        <v>212</v>
      </c>
      <c r="D36" s="272">
        <v>300</v>
      </c>
      <c r="E36" s="262" t="s">
        <v>83</v>
      </c>
      <c r="F36" s="263"/>
      <c r="G36" s="263"/>
      <c r="H36" s="263"/>
      <c r="I36" s="263"/>
      <c r="J36" s="263"/>
      <c r="K36" s="269"/>
      <c r="Q36" s="236"/>
      <c r="T36" s="202"/>
    </row>
    <row r="37" spans="1:20" s="198" customFormat="1">
      <c r="A37" s="265"/>
      <c r="B37" s="270" t="s">
        <v>98</v>
      </c>
      <c r="C37" s="271" t="s">
        <v>223</v>
      </c>
      <c r="D37" s="272">
        <v>30</v>
      </c>
      <c r="E37" s="262" t="s">
        <v>83</v>
      </c>
      <c r="F37" s="263"/>
      <c r="G37" s="263"/>
      <c r="H37" s="263"/>
      <c r="I37" s="263"/>
      <c r="J37" s="263"/>
      <c r="K37" s="269"/>
      <c r="Q37" s="236"/>
      <c r="T37" s="202"/>
    </row>
    <row r="38" spans="1:20" s="198" customFormat="1" ht="42">
      <c r="A38" s="265"/>
      <c r="B38" s="282" t="s">
        <v>98</v>
      </c>
      <c r="C38" s="283" t="s">
        <v>145</v>
      </c>
      <c r="D38" s="272">
        <v>72</v>
      </c>
      <c r="E38" s="262" t="s">
        <v>144</v>
      </c>
      <c r="F38" s="263"/>
      <c r="G38" s="263"/>
      <c r="H38" s="263"/>
      <c r="I38" s="263"/>
      <c r="J38" s="263"/>
      <c r="K38" s="269"/>
      <c r="Q38" s="236"/>
      <c r="T38" s="202"/>
    </row>
    <row r="39" spans="1:20" s="198" customFormat="1" ht="42">
      <c r="A39" s="265"/>
      <c r="B39" s="282" t="s">
        <v>98</v>
      </c>
      <c r="C39" s="283" t="s">
        <v>146</v>
      </c>
      <c r="D39" s="272">
        <v>701</v>
      </c>
      <c r="E39" s="262" t="s">
        <v>144</v>
      </c>
      <c r="F39" s="263"/>
      <c r="G39" s="263"/>
      <c r="H39" s="263"/>
      <c r="I39" s="263"/>
      <c r="J39" s="263"/>
      <c r="K39" s="269"/>
      <c r="Q39" s="236"/>
      <c r="T39" s="202"/>
    </row>
    <row r="40" spans="1:20" s="334" customFormat="1">
      <c r="A40" s="333"/>
      <c r="B40" s="282" t="s">
        <v>98</v>
      </c>
      <c r="C40" s="294" t="s">
        <v>184</v>
      </c>
      <c r="D40" s="284">
        <v>330</v>
      </c>
      <c r="E40" s="285" t="s">
        <v>83</v>
      </c>
      <c r="F40" s="286"/>
      <c r="G40" s="286"/>
      <c r="H40" s="286"/>
      <c r="I40" s="286"/>
      <c r="J40" s="286"/>
      <c r="K40" s="286"/>
      <c r="Q40" s="335"/>
      <c r="T40" s="151"/>
    </row>
    <row r="41" spans="1:20" s="198" customFormat="1">
      <c r="A41" s="265"/>
      <c r="B41" s="270" t="s">
        <v>98</v>
      </c>
      <c r="C41" s="283" t="s">
        <v>204</v>
      </c>
      <c r="D41" s="272">
        <v>1</v>
      </c>
      <c r="E41" s="262" t="s">
        <v>72</v>
      </c>
      <c r="F41" s="263"/>
      <c r="G41" s="263"/>
      <c r="H41" s="263"/>
      <c r="I41" s="263"/>
      <c r="J41" s="263"/>
      <c r="K41" s="269"/>
      <c r="Q41" s="236"/>
      <c r="T41" s="202"/>
    </row>
    <row r="42" spans="1:20" s="198" customFormat="1">
      <c r="A42" s="265"/>
      <c r="B42" s="270" t="s">
        <v>98</v>
      </c>
      <c r="C42" s="283" t="s">
        <v>185</v>
      </c>
      <c r="D42" s="272">
        <v>10</v>
      </c>
      <c r="E42" s="262" t="s">
        <v>170</v>
      </c>
      <c r="F42" s="263"/>
      <c r="G42" s="263"/>
      <c r="H42" s="263"/>
      <c r="I42" s="263"/>
      <c r="J42" s="263"/>
      <c r="K42" s="269"/>
      <c r="Q42" s="236"/>
      <c r="T42" s="202"/>
    </row>
    <row r="43" spans="1:20" s="198" customFormat="1">
      <c r="A43" s="265"/>
      <c r="B43" s="270" t="s">
        <v>98</v>
      </c>
      <c r="C43" s="283" t="s">
        <v>183</v>
      </c>
      <c r="D43" s="272">
        <v>65</v>
      </c>
      <c r="E43" s="262" t="s">
        <v>170</v>
      </c>
      <c r="F43" s="263"/>
      <c r="G43" s="263"/>
      <c r="H43" s="263"/>
      <c r="I43" s="263"/>
      <c r="J43" s="263"/>
      <c r="K43" s="269"/>
      <c r="Q43" s="236"/>
      <c r="T43" s="202"/>
    </row>
    <row r="44" spans="1:20" s="198" customFormat="1">
      <c r="A44" s="265"/>
      <c r="B44" s="270" t="s">
        <v>98</v>
      </c>
      <c r="C44" s="283" t="s">
        <v>162</v>
      </c>
      <c r="D44" s="272">
        <v>1</v>
      </c>
      <c r="E44" s="262" t="s">
        <v>112</v>
      </c>
      <c r="F44" s="263"/>
      <c r="G44" s="263"/>
      <c r="H44" s="263"/>
      <c r="I44" s="263"/>
      <c r="J44" s="263"/>
      <c r="K44" s="269" t="s">
        <v>163</v>
      </c>
      <c r="Q44" s="236"/>
      <c r="T44" s="202"/>
    </row>
    <row r="45" spans="1:20" s="198" customFormat="1">
      <c r="A45" s="265"/>
      <c r="B45" s="270" t="s">
        <v>98</v>
      </c>
      <c r="C45" s="283" t="s">
        <v>213</v>
      </c>
      <c r="D45" s="272">
        <v>68</v>
      </c>
      <c r="E45" s="262" t="s">
        <v>214</v>
      </c>
      <c r="F45" s="263"/>
      <c r="G45" s="263"/>
      <c r="H45" s="263"/>
      <c r="I45" s="263"/>
      <c r="J45" s="263"/>
      <c r="K45" s="269"/>
      <c r="Q45" s="236"/>
      <c r="T45" s="202"/>
    </row>
    <row r="46" spans="1:20" s="198" customFormat="1" ht="27" customHeight="1">
      <c r="A46" s="265"/>
      <c r="B46" s="270" t="s">
        <v>98</v>
      </c>
      <c r="C46" s="283" t="s">
        <v>246</v>
      </c>
      <c r="D46" s="272">
        <v>1</v>
      </c>
      <c r="E46" s="262" t="s">
        <v>72</v>
      </c>
      <c r="F46" s="263"/>
      <c r="G46" s="263"/>
      <c r="H46" s="263"/>
      <c r="I46" s="263"/>
      <c r="J46" s="263"/>
      <c r="K46" s="269"/>
      <c r="Q46" s="236"/>
      <c r="T46" s="202"/>
    </row>
    <row r="47" spans="1:20" s="198" customFormat="1" ht="28.5" customHeight="1">
      <c r="A47" s="265"/>
      <c r="B47" s="270" t="s">
        <v>98</v>
      </c>
      <c r="C47" s="283" t="s">
        <v>160</v>
      </c>
      <c r="D47" s="272">
        <v>1</v>
      </c>
      <c r="E47" s="262" t="s">
        <v>72</v>
      </c>
      <c r="F47" s="263"/>
      <c r="G47" s="263"/>
      <c r="H47" s="263"/>
      <c r="I47" s="263"/>
      <c r="J47" s="263"/>
      <c r="K47" s="269"/>
      <c r="Q47" s="236"/>
      <c r="T47" s="202"/>
    </row>
    <row r="48" spans="1:20" s="198" customFormat="1">
      <c r="A48" s="273"/>
      <c r="B48" s="274"/>
      <c r="C48" s="275" t="s">
        <v>114</v>
      </c>
      <c r="D48" s="276"/>
      <c r="E48" s="277"/>
      <c r="F48" s="278"/>
      <c r="G48" s="278"/>
      <c r="H48" s="278"/>
      <c r="I48" s="278"/>
      <c r="J48" s="279"/>
      <c r="K48" s="280"/>
      <c r="Q48" s="236"/>
      <c r="T48" s="202"/>
    </row>
    <row r="49" spans="1:20" s="198" customFormat="1">
      <c r="A49" s="265"/>
      <c r="B49" s="266">
        <v>4</v>
      </c>
      <c r="C49" s="281" t="s">
        <v>147</v>
      </c>
      <c r="D49" s="272"/>
      <c r="E49" s="262"/>
      <c r="F49" s="263"/>
      <c r="G49" s="263"/>
      <c r="H49" s="263"/>
      <c r="I49" s="263"/>
      <c r="J49" s="263"/>
      <c r="K49" s="269"/>
      <c r="Q49" s="236"/>
      <c r="T49" s="202"/>
    </row>
    <row r="50" spans="1:20" s="198" customFormat="1">
      <c r="A50" s="265"/>
      <c r="B50" s="270" t="s">
        <v>98</v>
      </c>
      <c r="C50" s="271" t="s">
        <v>115</v>
      </c>
      <c r="D50" s="272">
        <v>267</v>
      </c>
      <c r="E50" s="262" t="s">
        <v>83</v>
      </c>
      <c r="F50" s="263"/>
      <c r="G50" s="263"/>
      <c r="H50" s="263"/>
      <c r="I50" s="263"/>
      <c r="J50" s="263"/>
      <c r="K50" s="269" t="s">
        <v>116</v>
      </c>
      <c r="Q50" s="236"/>
      <c r="T50" s="202"/>
    </row>
    <row r="51" spans="1:20" s="198" customFormat="1">
      <c r="A51" s="265"/>
      <c r="B51" s="270" t="s">
        <v>98</v>
      </c>
      <c r="C51" s="271" t="s">
        <v>186</v>
      </c>
      <c r="D51" s="272">
        <v>63</v>
      </c>
      <c r="E51" s="262" t="s">
        <v>83</v>
      </c>
      <c r="F51" s="263"/>
      <c r="G51" s="263"/>
      <c r="H51" s="263"/>
      <c r="I51" s="263"/>
      <c r="J51" s="263"/>
      <c r="K51" s="269"/>
      <c r="Q51" s="236"/>
      <c r="T51" s="202"/>
    </row>
    <row r="52" spans="1:20" s="198" customFormat="1">
      <c r="A52" s="265"/>
      <c r="B52" s="270" t="s">
        <v>98</v>
      </c>
      <c r="C52" s="287" t="s">
        <v>187</v>
      </c>
      <c r="D52" s="272">
        <v>32</v>
      </c>
      <c r="E52" s="262" t="s">
        <v>83</v>
      </c>
      <c r="F52" s="263"/>
      <c r="G52" s="263"/>
      <c r="H52" s="263"/>
      <c r="I52" s="263"/>
      <c r="J52" s="263"/>
      <c r="K52" s="269"/>
      <c r="Q52" s="236"/>
      <c r="T52" s="202"/>
    </row>
    <row r="53" spans="1:20" s="198" customFormat="1">
      <c r="A53" s="265"/>
      <c r="B53" s="270" t="s">
        <v>98</v>
      </c>
      <c r="C53" s="271" t="s">
        <v>110</v>
      </c>
      <c r="D53" s="272">
        <v>330</v>
      </c>
      <c r="E53" s="262" t="s">
        <v>83</v>
      </c>
      <c r="F53" s="263"/>
      <c r="G53" s="263"/>
      <c r="H53" s="263"/>
      <c r="I53" s="263"/>
      <c r="J53" s="263"/>
      <c r="K53" s="269"/>
      <c r="Q53" s="236"/>
      <c r="T53" s="202"/>
    </row>
    <row r="54" spans="1:20" s="198" customFormat="1">
      <c r="A54" s="265"/>
      <c r="B54" s="270" t="s">
        <v>98</v>
      </c>
      <c r="C54" s="271" t="s">
        <v>188</v>
      </c>
      <c r="D54" s="272">
        <v>35</v>
      </c>
      <c r="E54" s="262" t="s">
        <v>82</v>
      </c>
      <c r="F54" s="263"/>
      <c r="G54" s="263"/>
      <c r="H54" s="263"/>
      <c r="I54" s="263"/>
      <c r="J54" s="263"/>
      <c r="K54" s="269"/>
      <c r="Q54" s="236"/>
      <c r="T54" s="202"/>
    </row>
    <row r="55" spans="1:20" s="198" customFormat="1">
      <c r="A55" s="265"/>
      <c r="B55" s="270" t="s">
        <v>98</v>
      </c>
      <c r="C55" s="271" t="s">
        <v>236</v>
      </c>
      <c r="D55" s="272">
        <v>1</v>
      </c>
      <c r="E55" s="262" t="s">
        <v>72</v>
      </c>
      <c r="F55" s="263"/>
      <c r="G55" s="263"/>
      <c r="H55" s="263"/>
      <c r="I55" s="263"/>
      <c r="J55" s="263"/>
      <c r="K55" s="269"/>
      <c r="Q55" s="236"/>
      <c r="T55" s="202"/>
    </row>
    <row r="56" spans="1:20" s="198" customFormat="1">
      <c r="A56" s="265"/>
      <c r="B56" s="270" t="s">
        <v>98</v>
      </c>
      <c r="C56" s="271" t="s">
        <v>160</v>
      </c>
      <c r="D56" s="272">
        <v>1</v>
      </c>
      <c r="E56" s="262" t="s">
        <v>72</v>
      </c>
      <c r="F56" s="263"/>
      <c r="G56" s="263"/>
      <c r="H56" s="263"/>
      <c r="I56" s="263"/>
      <c r="J56" s="263"/>
      <c r="K56" s="269"/>
      <c r="Q56" s="236"/>
      <c r="T56" s="202"/>
    </row>
    <row r="57" spans="1:20" s="198" customFormat="1">
      <c r="A57" s="273"/>
      <c r="B57" s="274"/>
      <c r="C57" s="275" t="s">
        <v>148</v>
      </c>
      <c r="D57" s="276"/>
      <c r="E57" s="277"/>
      <c r="F57" s="278"/>
      <c r="G57" s="278"/>
      <c r="H57" s="278"/>
      <c r="I57" s="278"/>
      <c r="J57" s="279"/>
      <c r="K57" s="280"/>
      <c r="Q57" s="236"/>
      <c r="T57" s="202"/>
    </row>
    <row r="58" spans="1:20" s="198" customFormat="1">
      <c r="A58" s="265"/>
      <c r="B58" s="288">
        <v>5</v>
      </c>
      <c r="C58" s="281" t="s">
        <v>111</v>
      </c>
      <c r="D58" s="272"/>
      <c r="E58" s="262"/>
      <c r="F58" s="263"/>
      <c r="G58" s="263"/>
      <c r="H58" s="263"/>
      <c r="I58" s="263"/>
      <c r="J58" s="263"/>
      <c r="K58" s="269"/>
      <c r="Q58" s="236"/>
      <c r="T58" s="202"/>
    </row>
    <row r="59" spans="1:20" s="198" customFormat="1">
      <c r="A59" s="265"/>
      <c r="B59" s="270" t="s">
        <v>98</v>
      </c>
      <c r="C59" s="271" t="s">
        <v>243</v>
      </c>
      <c r="D59" s="272">
        <v>1</v>
      </c>
      <c r="E59" s="262" t="s">
        <v>112</v>
      </c>
      <c r="H59" s="263"/>
      <c r="I59" s="263"/>
      <c r="J59" s="263"/>
      <c r="K59" s="269"/>
      <c r="Q59" s="236"/>
      <c r="T59" s="202"/>
    </row>
    <row r="60" spans="1:20" s="198" customFormat="1">
      <c r="A60" s="265"/>
      <c r="B60" s="270" t="s">
        <v>98</v>
      </c>
      <c r="C60" s="271" t="s">
        <v>245</v>
      </c>
      <c r="D60" s="272">
        <v>1</v>
      </c>
      <c r="E60" s="262" t="s">
        <v>112</v>
      </c>
      <c r="F60" s="263"/>
      <c r="G60" s="263"/>
      <c r="H60" s="263"/>
      <c r="I60" s="263"/>
      <c r="J60" s="263"/>
      <c r="K60" s="269"/>
      <c r="Q60" s="236"/>
      <c r="T60" s="202"/>
    </row>
    <row r="61" spans="1:20" s="198" customFormat="1">
      <c r="A61" s="265"/>
      <c r="B61" s="270" t="s">
        <v>98</v>
      </c>
      <c r="C61" s="271" t="s">
        <v>174</v>
      </c>
      <c r="D61" s="272">
        <v>1</v>
      </c>
      <c r="E61" s="262" t="s">
        <v>168</v>
      </c>
      <c r="F61" s="263"/>
      <c r="G61" s="263"/>
      <c r="H61" s="263"/>
      <c r="I61" s="263"/>
      <c r="J61" s="263"/>
      <c r="K61" s="269"/>
      <c r="Q61" s="236"/>
      <c r="T61" s="202"/>
    </row>
    <row r="62" spans="1:20" s="198" customFormat="1">
      <c r="A62" s="265"/>
      <c r="B62" s="270" t="s">
        <v>98</v>
      </c>
      <c r="C62" s="271" t="s">
        <v>175</v>
      </c>
      <c r="D62" s="272">
        <v>36</v>
      </c>
      <c r="E62" s="262" t="s">
        <v>112</v>
      </c>
      <c r="F62" s="263"/>
      <c r="G62" s="263"/>
      <c r="H62" s="263"/>
      <c r="I62" s="263"/>
      <c r="J62" s="263"/>
      <c r="K62" s="269"/>
      <c r="Q62" s="236"/>
      <c r="T62" s="202"/>
    </row>
    <row r="63" spans="1:20" s="198" customFormat="1">
      <c r="A63" s="265"/>
      <c r="B63" s="270" t="s">
        <v>98</v>
      </c>
      <c r="C63" s="271" t="s">
        <v>244</v>
      </c>
      <c r="D63" s="272">
        <v>2</v>
      </c>
      <c r="E63" s="262" t="s">
        <v>152</v>
      </c>
      <c r="F63" s="263"/>
      <c r="G63" s="263"/>
      <c r="H63" s="263"/>
      <c r="I63" s="263"/>
      <c r="J63" s="263"/>
      <c r="K63" s="269"/>
      <c r="Q63" s="236"/>
      <c r="T63" s="202"/>
    </row>
    <row r="64" spans="1:20" s="198" customFormat="1">
      <c r="A64" s="265"/>
      <c r="B64" s="270" t="s">
        <v>98</v>
      </c>
      <c r="C64" s="271" t="s">
        <v>176</v>
      </c>
      <c r="D64" s="272">
        <v>1</v>
      </c>
      <c r="E64" s="262" t="s">
        <v>152</v>
      </c>
      <c r="F64" s="263"/>
      <c r="G64" s="263"/>
      <c r="H64" s="263"/>
      <c r="I64" s="263"/>
      <c r="J64" s="263"/>
      <c r="K64" s="269"/>
      <c r="Q64" s="236"/>
      <c r="T64" s="202"/>
    </row>
    <row r="65" spans="1:20" s="198" customFormat="1">
      <c r="A65" s="265"/>
      <c r="B65" s="270" t="s">
        <v>98</v>
      </c>
      <c r="C65" s="271" t="s">
        <v>172</v>
      </c>
      <c r="D65" s="272">
        <v>1</v>
      </c>
      <c r="E65" s="262" t="s">
        <v>170</v>
      </c>
      <c r="F65" s="263"/>
      <c r="G65" s="263"/>
      <c r="H65" s="263"/>
      <c r="I65" s="263"/>
      <c r="J65" s="263"/>
      <c r="K65" s="269"/>
      <c r="Q65" s="236"/>
      <c r="T65" s="202"/>
    </row>
    <row r="66" spans="1:20" s="198" customFormat="1">
      <c r="A66" s="265"/>
      <c r="B66" s="270" t="s">
        <v>98</v>
      </c>
      <c r="C66" s="271" t="s">
        <v>173</v>
      </c>
      <c r="D66" s="272">
        <v>90</v>
      </c>
      <c r="E66" s="262" t="s">
        <v>170</v>
      </c>
      <c r="F66" s="263"/>
      <c r="G66" s="263"/>
      <c r="H66" s="263"/>
      <c r="I66" s="263"/>
      <c r="J66" s="263"/>
      <c r="K66" s="269"/>
      <c r="Q66" s="236"/>
      <c r="T66" s="202"/>
    </row>
    <row r="67" spans="1:20" s="198" customFormat="1">
      <c r="A67" s="265"/>
      <c r="B67" s="270" t="s">
        <v>98</v>
      </c>
      <c r="C67" s="271" t="s">
        <v>169</v>
      </c>
      <c r="D67" s="272">
        <v>3</v>
      </c>
      <c r="E67" s="262" t="s">
        <v>152</v>
      </c>
      <c r="F67" s="263"/>
      <c r="G67" s="263"/>
      <c r="H67" s="263"/>
      <c r="I67" s="263"/>
      <c r="J67" s="263"/>
      <c r="K67" s="269"/>
      <c r="Q67" s="236"/>
      <c r="T67" s="202"/>
    </row>
    <row r="68" spans="1:20" s="198" customFormat="1">
      <c r="A68" s="265"/>
      <c r="B68" s="270" t="s">
        <v>98</v>
      </c>
      <c r="C68" s="271" t="s">
        <v>179</v>
      </c>
      <c r="D68" s="272">
        <v>3</v>
      </c>
      <c r="E68" s="262" t="s">
        <v>152</v>
      </c>
      <c r="F68" s="263"/>
      <c r="G68" s="263"/>
      <c r="H68" s="263"/>
      <c r="I68" s="263"/>
      <c r="J68" s="263"/>
      <c r="K68" s="269"/>
      <c r="Q68" s="236"/>
      <c r="T68" s="202"/>
    </row>
    <row r="69" spans="1:20" s="198" customFormat="1">
      <c r="A69" s="265"/>
      <c r="B69" s="270" t="s">
        <v>98</v>
      </c>
      <c r="C69" s="271" t="s">
        <v>177</v>
      </c>
      <c r="D69" s="272">
        <v>5</v>
      </c>
      <c r="E69" s="262" t="s">
        <v>152</v>
      </c>
      <c r="F69" s="263"/>
      <c r="G69" s="263"/>
      <c r="H69" s="263"/>
      <c r="I69" s="263"/>
      <c r="J69" s="263"/>
      <c r="K69" s="269"/>
      <c r="Q69" s="236"/>
      <c r="T69" s="202"/>
    </row>
    <row r="70" spans="1:20" s="198" customFormat="1">
      <c r="A70" s="265"/>
      <c r="B70" s="270" t="s">
        <v>98</v>
      </c>
      <c r="C70" s="271" t="s">
        <v>178</v>
      </c>
      <c r="D70" s="272">
        <v>6</v>
      </c>
      <c r="E70" s="262" t="s">
        <v>152</v>
      </c>
      <c r="F70" s="263"/>
      <c r="G70" s="263"/>
      <c r="H70" s="263"/>
      <c r="I70" s="263"/>
      <c r="J70" s="263"/>
      <c r="K70" s="269"/>
      <c r="Q70" s="236"/>
      <c r="T70" s="202"/>
    </row>
    <row r="71" spans="1:20" s="198" customFormat="1">
      <c r="A71" s="265"/>
      <c r="B71" s="270" t="s">
        <v>98</v>
      </c>
      <c r="C71" s="271" t="s">
        <v>153</v>
      </c>
      <c r="D71" s="272">
        <v>1</v>
      </c>
      <c r="E71" s="262" t="s">
        <v>72</v>
      </c>
      <c r="F71" s="263"/>
      <c r="G71" s="263"/>
      <c r="H71" s="263"/>
      <c r="I71" s="263"/>
      <c r="J71" s="263"/>
      <c r="K71" s="269"/>
      <c r="Q71" s="236"/>
      <c r="T71" s="202"/>
    </row>
    <row r="72" spans="1:20" s="198" customFormat="1">
      <c r="A72" s="265"/>
      <c r="B72" s="270" t="s">
        <v>98</v>
      </c>
      <c r="C72" s="283" t="s">
        <v>149</v>
      </c>
      <c r="D72" s="272">
        <v>48</v>
      </c>
      <c r="E72" s="262" t="s">
        <v>112</v>
      </c>
      <c r="F72" s="263"/>
      <c r="G72" s="263"/>
      <c r="H72" s="263"/>
      <c r="I72" s="263"/>
      <c r="J72" s="263"/>
      <c r="K72" s="269"/>
      <c r="Q72" s="236"/>
      <c r="T72" s="202"/>
    </row>
    <row r="73" spans="1:20" s="198" customFormat="1">
      <c r="A73" s="265"/>
      <c r="B73" s="270" t="s">
        <v>98</v>
      </c>
      <c r="C73" s="289" t="s">
        <v>189</v>
      </c>
      <c r="D73" s="290">
        <v>18</v>
      </c>
      <c r="E73" s="291" t="s">
        <v>112</v>
      </c>
      <c r="F73" s="292"/>
      <c r="G73" s="293"/>
      <c r="H73" s="292"/>
      <c r="I73" s="293"/>
      <c r="J73" s="293"/>
      <c r="K73" s="269"/>
      <c r="Q73" s="236"/>
      <c r="T73" s="202"/>
    </row>
    <row r="74" spans="1:20" s="198" customFormat="1">
      <c r="A74" s="265"/>
      <c r="B74" s="270" t="s">
        <v>98</v>
      </c>
      <c r="C74" s="289" t="s">
        <v>190</v>
      </c>
      <c r="D74" s="290">
        <v>18</v>
      </c>
      <c r="E74" s="291" t="s">
        <v>112</v>
      </c>
      <c r="F74" s="292"/>
      <c r="G74" s="293"/>
      <c r="H74" s="292"/>
      <c r="I74" s="293"/>
      <c r="J74" s="293"/>
      <c r="K74" s="269"/>
      <c r="Q74" s="236"/>
      <c r="T74" s="202"/>
    </row>
    <row r="75" spans="1:20" s="198" customFormat="1" ht="42">
      <c r="A75" s="265"/>
      <c r="B75" s="282" t="s">
        <v>98</v>
      </c>
      <c r="C75" s="283" t="s">
        <v>150</v>
      </c>
      <c r="D75" s="272">
        <v>14</v>
      </c>
      <c r="E75" s="262" t="s">
        <v>112</v>
      </c>
      <c r="F75" s="263"/>
      <c r="G75" s="263"/>
      <c r="H75" s="263"/>
      <c r="I75" s="263"/>
      <c r="J75" s="263"/>
      <c r="K75" s="269"/>
      <c r="Q75" s="236"/>
      <c r="T75" s="202"/>
    </row>
    <row r="76" spans="1:20" s="198" customFormat="1">
      <c r="A76" s="265"/>
      <c r="B76" s="282" t="s">
        <v>98</v>
      </c>
      <c r="C76" s="283" t="s">
        <v>166</v>
      </c>
      <c r="D76" s="272">
        <v>2</v>
      </c>
      <c r="E76" s="262" t="s">
        <v>112</v>
      </c>
      <c r="F76" s="263"/>
      <c r="G76" s="263"/>
      <c r="H76" s="263"/>
      <c r="I76" s="263"/>
      <c r="J76" s="263"/>
      <c r="K76" s="269"/>
      <c r="Q76" s="236"/>
      <c r="T76" s="202"/>
    </row>
    <row r="77" spans="1:20" s="198" customFormat="1">
      <c r="A77" s="265"/>
      <c r="B77" s="282" t="s">
        <v>98</v>
      </c>
      <c r="C77" s="283" t="s">
        <v>167</v>
      </c>
      <c r="D77" s="272">
        <v>10</v>
      </c>
      <c r="E77" s="262" t="s">
        <v>112</v>
      </c>
      <c r="F77" s="263"/>
      <c r="G77" s="263"/>
      <c r="H77" s="263"/>
      <c r="I77" s="263"/>
      <c r="J77" s="263"/>
      <c r="K77" s="269"/>
      <c r="Q77" s="236"/>
      <c r="T77" s="202"/>
    </row>
    <row r="78" spans="1:20" s="198" customFormat="1">
      <c r="A78" s="265"/>
      <c r="B78" s="270" t="s">
        <v>98</v>
      </c>
      <c r="C78" s="283" t="s">
        <v>151</v>
      </c>
      <c r="D78" s="272">
        <v>1</v>
      </c>
      <c r="E78" s="262" t="s">
        <v>112</v>
      </c>
      <c r="F78" s="263"/>
      <c r="G78" s="263"/>
      <c r="H78" s="263"/>
      <c r="I78" s="263"/>
      <c r="J78" s="263"/>
      <c r="K78" s="269"/>
      <c r="Q78" s="236"/>
      <c r="T78" s="202"/>
    </row>
    <row r="79" spans="1:20" s="198" customFormat="1">
      <c r="A79" s="265"/>
      <c r="B79" s="270" t="s">
        <v>98</v>
      </c>
      <c r="C79" s="283" t="s">
        <v>247</v>
      </c>
      <c r="D79" s="272">
        <v>11</v>
      </c>
      <c r="E79" s="262" t="s">
        <v>112</v>
      </c>
      <c r="F79" s="263"/>
      <c r="G79" s="263"/>
      <c r="H79" s="263"/>
      <c r="I79" s="263"/>
      <c r="J79" s="263"/>
      <c r="K79" s="269"/>
      <c r="Q79" s="236"/>
      <c r="T79" s="202"/>
    </row>
    <row r="80" spans="1:20" s="198" customFormat="1" ht="42">
      <c r="A80" s="265"/>
      <c r="B80" s="282" t="s">
        <v>98</v>
      </c>
      <c r="C80" s="283" t="s">
        <v>248</v>
      </c>
      <c r="D80" s="272">
        <v>12</v>
      </c>
      <c r="E80" s="262" t="s">
        <v>112</v>
      </c>
      <c r="F80" s="263"/>
      <c r="G80" s="263"/>
      <c r="H80" s="263"/>
      <c r="I80" s="263"/>
      <c r="J80" s="263"/>
      <c r="K80" s="269"/>
      <c r="Q80" s="236"/>
      <c r="T80" s="202"/>
    </row>
    <row r="81" spans="1:20" s="198" customFormat="1">
      <c r="A81" s="265"/>
      <c r="B81" s="282" t="s">
        <v>98</v>
      </c>
      <c r="C81" s="283" t="s">
        <v>201</v>
      </c>
      <c r="D81" s="272">
        <v>110</v>
      </c>
      <c r="E81" s="262" t="s">
        <v>112</v>
      </c>
      <c r="F81" s="263"/>
      <c r="G81" s="263"/>
      <c r="H81" s="263"/>
      <c r="I81" s="263"/>
      <c r="J81" s="263"/>
      <c r="K81" s="269"/>
      <c r="Q81" s="236"/>
      <c r="T81" s="202"/>
    </row>
    <row r="82" spans="1:20" s="198" customFormat="1">
      <c r="A82" s="265"/>
      <c r="B82" s="270" t="s">
        <v>98</v>
      </c>
      <c r="C82" s="283" t="s">
        <v>171</v>
      </c>
      <c r="D82" s="272">
        <v>1</v>
      </c>
      <c r="E82" s="262" t="s">
        <v>168</v>
      </c>
      <c r="F82" s="263"/>
      <c r="G82" s="263"/>
      <c r="H82" s="263"/>
      <c r="I82" s="263"/>
      <c r="J82" s="263"/>
      <c r="K82" s="269"/>
      <c r="Q82" s="236"/>
      <c r="T82" s="202"/>
    </row>
    <row r="83" spans="1:20" s="198" customFormat="1">
      <c r="A83" s="265"/>
      <c r="B83" s="282" t="s">
        <v>98</v>
      </c>
      <c r="C83" s="294" t="s">
        <v>226</v>
      </c>
      <c r="D83" s="284">
        <v>1</v>
      </c>
      <c r="E83" s="285" t="s">
        <v>72</v>
      </c>
      <c r="F83" s="286"/>
      <c r="G83" s="286"/>
      <c r="H83" s="286"/>
      <c r="I83" s="286"/>
      <c r="J83" s="286"/>
      <c r="K83" s="269"/>
      <c r="Q83" s="236"/>
      <c r="T83" s="202"/>
    </row>
    <row r="84" spans="1:20" s="198" customFormat="1">
      <c r="A84" s="265"/>
      <c r="B84" s="282" t="s">
        <v>98</v>
      </c>
      <c r="C84" s="294" t="s">
        <v>229</v>
      </c>
      <c r="D84" s="284">
        <v>1</v>
      </c>
      <c r="E84" s="285" t="s">
        <v>72</v>
      </c>
      <c r="F84" s="286"/>
      <c r="G84" s="286"/>
      <c r="H84" s="286"/>
      <c r="I84" s="286"/>
      <c r="J84" s="286"/>
      <c r="K84" s="269"/>
      <c r="Q84" s="236"/>
      <c r="T84" s="202"/>
    </row>
    <row r="85" spans="1:20" s="198" customFormat="1">
      <c r="A85" s="265"/>
      <c r="B85" s="282" t="s">
        <v>98</v>
      </c>
      <c r="C85" s="294" t="s">
        <v>238</v>
      </c>
      <c r="D85" s="284">
        <v>14</v>
      </c>
      <c r="E85" s="285" t="s">
        <v>239</v>
      </c>
      <c r="F85" s="286"/>
      <c r="G85" s="286"/>
      <c r="H85" s="286"/>
      <c r="I85" s="286"/>
      <c r="J85" s="286"/>
      <c r="K85" s="269"/>
      <c r="Q85" s="236"/>
      <c r="T85" s="202"/>
    </row>
    <row r="86" spans="1:20" s="198" customFormat="1">
      <c r="A86" s="265"/>
      <c r="B86" s="282" t="s">
        <v>98</v>
      </c>
      <c r="C86" s="294" t="s">
        <v>229</v>
      </c>
      <c r="D86" s="284">
        <v>1</v>
      </c>
      <c r="E86" s="285" t="s">
        <v>72</v>
      </c>
      <c r="F86" s="286"/>
      <c r="G86" s="286"/>
      <c r="H86" s="286"/>
      <c r="I86" s="286"/>
      <c r="J86" s="286"/>
      <c r="K86" s="269"/>
      <c r="Q86" s="236"/>
      <c r="T86" s="202"/>
    </row>
    <row r="87" spans="1:20" s="198" customFormat="1">
      <c r="A87" s="265"/>
      <c r="B87" s="282" t="s">
        <v>98</v>
      </c>
      <c r="C87" s="294" t="s">
        <v>225</v>
      </c>
      <c r="D87" s="284">
        <v>1</v>
      </c>
      <c r="E87" s="285" t="s">
        <v>72</v>
      </c>
      <c r="F87" s="286"/>
      <c r="G87" s="286"/>
      <c r="H87" s="286"/>
      <c r="I87" s="286"/>
      <c r="J87" s="286"/>
      <c r="K87" s="269"/>
      <c r="Q87" s="236"/>
      <c r="T87" s="202"/>
    </row>
    <row r="88" spans="1:20" s="198" customFormat="1">
      <c r="A88" s="273"/>
      <c r="B88" s="274"/>
      <c r="C88" s="275" t="s">
        <v>121</v>
      </c>
      <c r="D88" s="276"/>
      <c r="E88" s="277"/>
      <c r="F88" s="278"/>
      <c r="G88" s="278"/>
      <c r="H88" s="278"/>
      <c r="I88" s="278"/>
      <c r="J88" s="279"/>
      <c r="K88" s="280"/>
      <c r="Q88" s="236"/>
      <c r="T88" s="202"/>
    </row>
    <row r="89" spans="1:20" s="198" customFormat="1">
      <c r="A89" s="336"/>
      <c r="B89" s="337"/>
      <c r="C89" s="338"/>
      <c r="D89" s="339"/>
      <c r="E89" s="340"/>
      <c r="F89" s="341"/>
      <c r="G89" s="341"/>
      <c r="H89" s="341"/>
      <c r="I89" s="341"/>
      <c r="J89" s="342"/>
      <c r="K89" s="343"/>
      <c r="Q89" s="236"/>
      <c r="T89" s="202"/>
    </row>
    <row r="90" spans="1:20" s="198" customFormat="1">
      <c r="A90" s="265"/>
      <c r="B90" s="288">
        <v>6</v>
      </c>
      <c r="C90" s="281" t="s">
        <v>194</v>
      </c>
      <c r="D90" s="272"/>
      <c r="E90" s="262"/>
      <c r="F90" s="263"/>
      <c r="G90" s="263"/>
      <c r="H90" s="263"/>
      <c r="I90" s="263"/>
      <c r="J90" s="263"/>
      <c r="K90" s="269"/>
      <c r="Q90" s="236"/>
      <c r="T90" s="202"/>
    </row>
    <row r="91" spans="1:20" s="198" customFormat="1" ht="24" customHeight="1">
      <c r="A91" s="265"/>
      <c r="B91" s="270" t="s">
        <v>98</v>
      </c>
      <c r="C91" s="271" t="s">
        <v>218</v>
      </c>
      <c r="D91" s="272">
        <v>1</v>
      </c>
      <c r="E91" s="262" t="s">
        <v>72</v>
      </c>
      <c r="F91" s="263"/>
      <c r="G91" s="263"/>
      <c r="H91" s="263"/>
      <c r="I91" s="263"/>
      <c r="J91" s="263"/>
      <c r="K91" s="269" t="s">
        <v>163</v>
      </c>
      <c r="Q91" s="236"/>
      <c r="T91" s="202"/>
    </row>
    <row r="92" spans="1:20" s="198" customFormat="1" ht="24" customHeight="1">
      <c r="A92" s="265"/>
      <c r="B92" s="270" t="s">
        <v>39</v>
      </c>
      <c r="C92" s="271" t="s">
        <v>232</v>
      </c>
      <c r="D92" s="272">
        <v>1</v>
      </c>
      <c r="E92" s="262" t="s">
        <v>168</v>
      </c>
      <c r="F92" s="263"/>
      <c r="G92" s="263"/>
      <c r="H92" s="263"/>
      <c r="I92" s="263"/>
      <c r="J92" s="263"/>
      <c r="K92" s="269" t="s">
        <v>163</v>
      </c>
      <c r="Q92" s="236"/>
      <c r="T92" s="202"/>
    </row>
    <row r="93" spans="1:20" s="198" customFormat="1" ht="24" customHeight="1">
      <c r="A93" s="265"/>
      <c r="B93" s="270" t="s">
        <v>98</v>
      </c>
      <c r="C93" s="271" t="s">
        <v>216</v>
      </c>
      <c r="D93" s="272">
        <v>1</v>
      </c>
      <c r="E93" s="262" t="s">
        <v>72</v>
      </c>
      <c r="F93" s="263"/>
      <c r="G93" s="263"/>
      <c r="H93" s="263"/>
      <c r="I93" s="263"/>
      <c r="J93" s="263"/>
      <c r="K93" s="269" t="s">
        <v>163</v>
      </c>
      <c r="Q93" s="236"/>
      <c r="T93" s="202"/>
    </row>
    <row r="94" spans="1:20" s="198" customFormat="1" ht="24" customHeight="1">
      <c r="A94" s="265"/>
      <c r="B94" s="270" t="s">
        <v>98</v>
      </c>
      <c r="C94" s="271" t="s">
        <v>217</v>
      </c>
      <c r="D94" s="272">
        <v>1</v>
      </c>
      <c r="E94" s="262" t="s">
        <v>72</v>
      </c>
      <c r="F94" s="263"/>
      <c r="G94" s="263"/>
      <c r="H94" s="263"/>
      <c r="I94" s="263"/>
      <c r="J94" s="263"/>
      <c r="K94" s="269" t="s">
        <v>163</v>
      </c>
      <c r="Q94" s="236"/>
      <c r="T94" s="202"/>
    </row>
    <row r="95" spans="1:20" s="198" customFormat="1" ht="24" customHeight="1">
      <c r="A95" s="265"/>
      <c r="B95" s="270" t="s">
        <v>98</v>
      </c>
      <c r="C95" s="271" t="s">
        <v>227</v>
      </c>
      <c r="D95" s="272">
        <v>1</v>
      </c>
      <c r="E95" s="262" t="s">
        <v>72</v>
      </c>
      <c r="F95" s="263"/>
      <c r="G95" s="263"/>
      <c r="H95" s="263"/>
      <c r="I95" s="263"/>
      <c r="J95" s="263"/>
      <c r="K95" s="269" t="s">
        <v>163</v>
      </c>
      <c r="Q95" s="236"/>
      <c r="T95" s="202"/>
    </row>
    <row r="96" spans="1:20" s="198" customFormat="1" ht="24" customHeight="1">
      <c r="A96" s="265"/>
      <c r="B96" s="270" t="s">
        <v>98</v>
      </c>
      <c r="C96" s="271" t="s">
        <v>228</v>
      </c>
      <c r="D96" s="272">
        <v>1</v>
      </c>
      <c r="E96" s="262" t="s">
        <v>72</v>
      </c>
      <c r="F96" s="263"/>
      <c r="G96" s="263"/>
      <c r="H96" s="263"/>
      <c r="I96" s="263"/>
      <c r="J96" s="263"/>
      <c r="K96" s="269" t="s">
        <v>163</v>
      </c>
      <c r="Q96" s="236"/>
      <c r="T96" s="202"/>
    </row>
    <row r="97" spans="1:20" s="295" customFormat="1" ht="24" customHeight="1">
      <c r="A97" s="265"/>
      <c r="B97" s="270" t="s">
        <v>39</v>
      </c>
      <c r="C97" s="271" t="s">
        <v>241</v>
      </c>
      <c r="D97" s="272">
        <v>1</v>
      </c>
      <c r="E97" s="262" t="s">
        <v>72</v>
      </c>
      <c r="F97" s="263"/>
      <c r="G97" s="263"/>
      <c r="H97" s="263"/>
      <c r="I97" s="263"/>
      <c r="J97" s="263"/>
      <c r="K97" s="269"/>
      <c r="Q97" s="296"/>
      <c r="T97" s="297"/>
    </row>
    <row r="98" spans="1:20" s="198" customFormat="1" ht="24" customHeight="1">
      <c r="A98" s="265"/>
      <c r="B98" s="270" t="s">
        <v>98</v>
      </c>
      <c r="C98" s="271" t="s">
        <v>196</v>
      </c>
      <c r="D98" s="272">
        <v>1</v>
      </c>
      <c r="E98" s="262" t="s">
        <v>72</v>
      </c>
      <c r="F98" s="263"/>
      <c r="G98" s="263"/>
      <c r="H98" s="263"/>
      <c r="I98" s="263"/>
      <c r="J98" s="263"/>
      <c r="K98" s="269" t="s">
        <v>163</v>
      </c>
      <c r="Q98" s="236"/>
      <c r="T98" s="202"/>
    </row>
    <row r="99" spans="1:20" s="198" customFormat="1" ht="24" customHeight="1">
      <c r="A99" s="265"/>
      <c r="B99" s="270" t="s">
        <v>98</v>
      </c>
      <c r="C99" s="271" t="s">
        <v>195</v>
      </c>
      <c r="D99" s="272">
        <v>1</v>
      </c>
      <c r="E99" s="262" t="s">
        <v>72</v>
      </c>
      <c r="F99" s="263"/>
      <c r="G99" s="263"/>
      <c r="H99" s="263"/>
      <c r="I99" s="263"/>
      <c r="J99" s="263"/>
      <c r="K99" s="269" t="s">
        <v>163</v>
      </c>
      <c r="Q99" s="236"/>
      <c r="T99" s="202"/>
    </row>
    <row r="100" spans="1:20" s="198" customFormat="1">
      <c r="A100" s="298"/>
      <c r="B100" s="299"/>
      <c r="C100" s="300" t="s">
        <v>194</v>
      </c>
      <c r="D100" s="301"/>
      <c r="E100" s="302"/>
      <c r="F100" s="303"/>
      <c r="G100" s="303"/>
      <c r="H100" s="303"/>
      <c r="I100" s="303"/>
      <c r="J100" s="304"/>
      <c r="K100" s="305"/>
      <c r="Q100" s="236"/>
      <c r="T100" s="202"/>
    </row>
    <row r="101" spans="1:20" s="198" customFormat="1">
      <c r="A101" s="265"/>
      <c r="B101" s="288">
        <v>7</v>
      </c>
      <c r="C101" s="281" t="s">
        <v>154</v>
      </c>
      <c r="D101" s="272"/>
      <c r="E101" s="262"/>
      <c r="F101" s="263"/>
      <c r="G101" s="263"/>
      <c r="H101" s="263"/>
      <c r="I101" s="263"/>
      <c r="J101" s="263"/>
      <c r="K101" s="269"/>
      <c r="Q101" s="236"/>
      <c r="T101" s="202"/>
    </row>
    <row r="102" spans="1:20" s="198" customFormat="1">
      <c r="A102" s="265"/>
      <c r="B102" s="270" t="s">
        <v>98</v>
      </c>
      <c r="C102" s="283" t="s">
        <v>156</v>
      </c>
      <c r="D102" s="272">
        <v>3</v>
      </c>
      <c r="E102" s="262" t="s">
        <v>158</v>
      </c>
      <c r="F102" s="263"/>
      <c r="G102" s="263"/>
      <c r="H102" s="263"/>
      <c r="I102" s="263"/>
      <c r="J102" s="263"/>
      <c r="K102" s="269"/>
      <c r="Q102" s="236"/>
      <c r="T102" s="202"/>
    </row>
    <row r="103" spans="1:20" s="198" customFormat="1">
      <c r="A103" s="265"/>
      <c r="B103" s="270" t="s">
        <v>98</v>
      </c>
      <c r="C103" s="283" t="s">
        <v>157</v>
      </c>
      <c r="D103" s="272">
        <v>11</v>
      </c>
      <c r="E103" s="262" t="s">
        <v>158</v>
      </c>
      <c r="F103" s="263"/>
      <c r="G103" s="263"/>
      <c r="H103" s="263"/>
      <c r="I103" s="263"/>
      <c r="J103" s="263"/>
      <c r="K103" s="269"/>
      <c r="Q103" s="236"/>
      <c r="T103" s="202"/>
    </row>
    <row r="104" spans="1:20" s="198" customFormat="1">
      <c r="A104" s="306"/>
      <c r="B104" s="270" t="s">
        <v>98</v>
      </c>
      <c r="C104" s="283" t="s">
        <v>159</v>
      </c>
      <c r="D104" s="272">
        <v>3</v>
      </c>
      <c r="E104" s="262" t="s">
        <v>158</v>
      </c>
      <c r="F104" s="263"/>
      <c r="G104" s="263"/>
      <c r="H104" s="263"/>
      <c r="I104" s="263"/>
      <c r="J104" s="263"/>
      <c r="K104" s="269"/>
      <c r="Q104" s="236"/>
      <c r="T104" s="202"/>
    </row>
    <row r="105" spans="1:20" s="198" customFormat="1">
      <c r="A105" s="307"/>
      <c r="B105" s="274"/>
      <c r="C105" s="308" t="s">
        <v>154</v>
      </c>
      <c r="D105" s="276"/>
      <c r="E105" s="277"/>
      <c r="F105" s="278"/>
      <c r="G105" s="278"/>
      <c r="H105" s="278"/>
      <c r="I105" s="278"/>
      <c r="J105" s="279"/>
      <c r="K105" s="280"/>
      <c r="Q105" s="236"/>
      <c r="T105" s="202"/>
    </row>
    <row r="106" spans="1:20" s="198" customFormat="1">
      <c r="A106" s="265"/>
      <c r="B106" s="288">
        <v>8</v>
      </c>
      <c r="C106" s="281" t="s">
        <v>180</v>
      </c>
      <c r="D106" s="272"/>
      <c r="E106" s="262"/>
      <c r="F106" s="263"/>
      <c r="G106" s="263"/>
      <c r="H106" s="263"/>
      <c r="I106" s="263"/>
      <c r="J106" s="263"/>
      <c r="K106" s="269"/>
      <c r="Q106" s="236"/>
      <c r="T106" s="202"/>
    </row>
    <row r="107" spans="1:20" s="198" customFormat="1">
      <c r="A107" s="265"/>
      <c r="B107" s="270" t="s">
        <v>98</v>
      </c>
      <c r="C107" s="283" t="s">
        <v>233</v>
      </c>
      <c r="D107" s="272">
        <v>108</v>
      </c>
      <c r="E107" s="262" t="s">
        <v>112</v>
      </c>
      <c r="F107" s="263"/>
      <c r="G107" s="263"/>
      <c r="H107" s="263"/>
      <c r="I107" s="263"/>
      <c r="J107" s="263"/>
      <c r="K107" s="269"/>
      <c r="Q107" s="236"/>
      <c r="T107" s="202"/>
    </row>
    <row r="108" spans="1:20" s="198" customFormat="1">
      <c r="A108" s="309"/>
      <c r="B108" s="282" t="s">
        <v>98</v>
      </c>
      <c r="C108" s="283" t="s">
        <v>234</v>
      </c>
      <c r="D108" s="272">
        <v>108</v>
      </c>
      <c r="E108" s="262" t="s">
        <v>112</v>
      </c>
      <c r="F108" s="263"/>
      <c r="G108" s="263"/>
      <c r="H108" s="263"/>
      <c r="I108" s="263"/>
      <c r="J108" s="263"/>
      <c r="K108" s="269"/>
      <c r="Q108" s="236"/>
      <c r="T108" s="202"/>
    </row>
    <row r="109" spans="1:20" s="198" customFormat="1">
      <c r="A109" s="310"/>
      <c r="B109" s="282" t="s">
        <v>98</v>
      </c>
      <c r="C109" s="283" t="s">
        <v>230</v>
      </c>
      <c r="D109" s="272">
        <v>10</v>
      </c>
      <c r="E109" s="262" t="s">
        <v>231</v>
      </c>
      <c r="F109" s="263"/>
      <c r="G109" s="263"/>
      <c r="H109" s="263"/>
      <c r="I109" s="263"/>
      <c r="J109" s="263"/>
      <c r="K109" s="269"/>
      <c r="Q109" s="236"/>
      <c r="T109" s="202"/>
    </row>
    <row r="110" spans="1:20" s="198" customFormat="1" ht="42">
      <c r="A110" s="311"/>
      <c r="B110" s="282" t="s">
        <v>98</v>
      </c>
      <c r="C110" s="283" t="s">
        <v>235</v>
      </c>
      <c r="D110" s="272">
        <v>1</v>
      </c>
      <c r="E110" s="262" t="s">
        <v>72</v>
      </c>
      <c r="F110" s="263"/>
      <c r="G110" s="263"/>
      <c r="H110" s="263"/>
      <c r="I110" s="263"/>
      <c r="J110" s="263"/>
      <c r="K110" s="269" t="s">
        <v>163</v>
      </c>
      <c r="Q110" s="236"/>
      <c r="T110" s="202"/>
    </row>
    <row r="111" spans="1:20" s="198" customFormat="1">
      <c r="A111" s="273"/>
      <c r="B111" s="274"/>
      <c r="C111" s="275" t="s">
        <v>193</v>
      </c>
      <c r="D111" s="276"/>
      <c r="E111" s="277"/>
      <c r="F111" s="278"/>
      <c r="G111" s="278"/>
      <c r="H111" s="278"/>
      <c r="I111" s="278"/>
      <c r="J111" s="279"/>
      <c r="K111" s="279"/>
      <c r="Q111" s="236"/>
      <c r="T111" s="202"/>
    </row>
    <row r="112" spans="1:20" s="198" customFormat="1" ht="22.5">
      <c r="A112" s="312"/>
      <c r="B112" s="313"/>
      <c r="C112" s="314" t="s">
        <v>161</v>
      </c>
      <c r="D112" s="315"/>
      <c r="E112" s="316"/>
      <c r="F112" s="317"/>
      <c r="G112" s="318"/>
      <c r="H112" s="318"/>
      <c r="I112" s="318"/>
      <c r="J112" s="319"/>
      <c r="K112" s="320"/>
      <c r="Q112" s="236"/>
      <c r="T112" s="202"/>
    </row>
    <row r="113" spans="1:20" s="198" customFormat="1">
      <c r="A113" s="298"/>
      <c r="B113" s="299"/>
      <c r="C113" s="321"/>
      <c r="D113" s="301"/>
      <c r="E113" s="302"/>
      <c r="F113" s="303"/>
      <c r="G113" s="303"/>
      <c r="H113" s="303"/>
      <c r="I113" s="303"/>
      <c r="J113" s="304"/>
      <c r="K113" s="305"/>
      <c r="Q113" s="236"/>
      <c r="T113" s="202"/>
    </row>
    <row r="114" spans="1:20" s="217" customFormat="1" ht="22.5">
      <c r="A114" s="322"/>
      <c r="B114" s="323"/>
      <c r="C114" s="324" t="s">
        <v>79</v>
      </c>
      <c r="D114" s="325"/>
      <c r="E114" s="326"/>
      <c r="F114" s="327"/>
      <c r="G114" s="328"/>
      <c r="H114" s="329"/>
      <c r="I114" s="328"/>
      <c r="J114" s="328"/>
      <c r="K114" s="325"/>
      <c r="L114" s="330"/>
      <c r="M114" s="330"/>
      <c r="N114" s="330"/>
      <c r="O114" s="330"/>
      <c r="P114" s="330"/>
      <c r="Q114" s="331"/>
      <c r="R114" s="330"/>
      <c r="S114" s="330"/>
      <c r="T114" s="202"/>
    </row>
    <row r="115" spans="1:20">
      <c r="L115" s="330"/>
      <c r="Q115" s="246"/>
    </row>
    <row r="116" spans="1:20">
      <c r="L116" s="330"/>
      <c r="Q116" s="246"/>
    </row>
    <row r="117" spans="1:20">
      <c r="L117" s="330"/>
      <c r="Q117" s="246"/>
    </row>
    <row r="118" spans="1:20">
      <c r="L118" s="330"/>
      <c r="Q118" s="246"/>
    </row>
    <row r="119" spans="1:20">
      <c r="L119" s="330"/>
      <c r="Q119" s="246"/>
    </row>
    <row r="120" spans="1:20">
      <c r="L120" s="330"/>
      <c r="Q120" s="246"/>
    </row>
    <row r="121" spans="1:20">
      <c r="L121" s="332"/>
    </row>
    <row r="122" spans="1:20">
      <c r="L122" s="332"/>
    </row>
    <row r="123" spans="1:20">
      <c r="L123" s="332"/>
    </row>
    <row r="124" spans="1:20">
      <c r="L124" s="332"/>
    </row>
    <row r="125" spans="1:20">
      <c r="L125" s="332"/>
    </row>
    <row r="126" spans="1:20">
      <c r="L126" s="332"/>
    </row>
    <row r="127" spans="1:20">
      <c r="L127" s="332"/>
    </row>
  </sheetData>
  <sheetProtection selectLockedCells="1" selectUnlockedCells="1"/>
  <mergeCells count="13">
    <mergeCell ref="J3:K3"/>
    <mergeCell ref="A4:D4"/>
    <mergeCell ref="D5:F5"/>
    <mergeCell ref="G5:H5"/>
    <mergeCell ref="I5:J5"/>
    <mergeCell ref="F3:H3"/>
    <mergeCell ref="K6:K7"/>
    <mergeCell ref="A6:A7"/>
    <mergeCell ref="C6:C7"/>
    <mergeCell ref="E6:E7"/>
    <mergeCell ref="F6:G6"/>
    <mergeCell ref="H6:I6"/>
    <mergeCell ref="D6:D7"/>
  </mergeCells>
  <phoneticPr fontId="101" type="noConversion"/>
  <printOptions horizontalCentered="1"/>
  <pageMargins left="0.31496062992125984" right="0.23622047244094491" top="0.82677165354330717" bottom="0.86614173228346458" header="0.62992125984251968" footer="0.51181102362204722"/>
  <pageSetup paperSize="9" scale="67" firstPageNumber="0" orientation="landscape" r:id="rId1"/>
  <headerFooter alignWithMargins="0">
    <oddHeader>&amp;Rแบบ ปร.4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T44"/>
  <sheetViews>
    <sheetView view="pageBreakPreview" topLeftCell="A7" zoomScaleNormal="100" zoomScaleSheetLayoutView="100" workbookViewId="0">
      <selection activeCell="K24" sqref="K24"/>
    </sheetView>
  </sheetViews>
  <sheetFormatPr defaultColWidth="0" defaultRowHeight="21"/>
  <cols>
    <col min="1" max="1" width="7.28515625" style="202" customWidth="1"/>
    <col min="2" max="2" width="6.42578125" style="202" customWidth="1"/>
    <col min="3" max="3" width="62.28515625" style="203" customWidth="1"/>
    <col min="4" max="4" width="12.42578125" style="204" bestFit="1" customWidth="1"/>
    <col min="5" max="5" width="12.7109375" style="202" customWidth="1"/>
    <col min="6" max="6" width="13.85546875" style="199" customWidth="1"/>
    <col min="7" max="7" width="15.28515625" style="199" bestFit="1" customWidth="1"/>
    <col min="8" max="8" width="12.42578125" style="199" bestFit="1" customWidth="1"/>
    <col min="9" max="9" width="14.140625" style="199" bestFit="1" customWidth="1"/>
    <col min="10" max="10" width="16" style="199" customWidth="1"/>
    <col min="11" max="11" width="17.5703125" style="202" customWidth="1"/>
    <col min="12" max="12" width="9.140625" style="109" customWidth="1"/>
    <col min="13" max="13" width="9.140625" style="202" bestFit="1" customWidth="1"/>
    <col min="14" max="14" width="8.7109375" style="202" customWidth="1"/>
    <col min="15" max="15" width="10.140625" style="202" customWidth="1"/>
    <col min="16" max="16" width="9" style="202" bestFit="1" customWidth="1"/>
    <col min="17" max="17" width="9" style="201" customWidth="1"/>
    <col min="18" max="19" width="9" style="202" customWidth="1"/>
    <col min="20" max="20" width="7.5703125" style="202" customWidth="1"/>
    <col min="21" max="16384" width="0" style="202" hidden="1"/>
  </cols>
  <sheetData>
    <row r="1" spans="1:20">
      <c r="A1" s="109" t="s">
        <v>260</v>
      </c>
      <c r="B1" s="196"/>
      <c r="C1" s="109"/>
      <c r="D1" s="197"/>
      <c r="E1" s="198"/>
      <c r="J1" s="200"/>
      <c r="K1" s="198"/>
      <c r="M1" s="198"/>
      <c r="N1" s="198"/>
      <c r="O1" s="198"/>
      <c r="P1" s="198"/>
      <c r="R1" s="198"/>
      <c r="S1" s="198"/>
    </row>
    <row r="2" spans="1:20">
      <c r="A2" s="109" t="s">
        <v>261</v>
      </c>
      <c r="E2" s="205"/>
      <c r="F2" s="206"/>
      <c r="G2" s="206"/>
      <c r="H2" s="206"/>
      <c r="I2" s="206"/>
      <c r="J2" s="198" t="s">
        <v>182</v>
      </c>
      <c r="K2" s="109"/>
      <c r="M2" s="109"/>
      <c r="N2" s="109"/>
      <c r="O2" s="109"/>
      <c r="P2" s="109"/>
      <c r="Q2" s="207"/>
      <c r="R2" s="109"/>
      <c r="S2" s="109"/>
      <c r="T2" s="109"/>
    </row>
    <row r="3" spans="1:20">
      <c r="A3" s="208" t="s">
        <v>262</v>
      </c>
      <c r="B3" s="196"/>
      <c r="C3" s="209"/>
      <c r="D3" s="210"/>
      <c r="E3" s="216" t="s">
        <v>18</v>
      </c>
      <c r="F3" s="468"/>
      <c r="G3" s="468"/>
      <c r="H3" s="468"/>
      <c r="I3" s="211" t="s">
        <v>19</v>
      </c>
      <c r="J3" s="463"/>
      <c r="K3" s="463"/>
      <c r="M3" s="212"/>
      <c r="N3" s="212"/>
      <c r="O3" s="212"/>
      <c r="P3" s="212"/>
      <c r="Q3" s="213"/>
      <c r="R3" s="212"/>
      <c r="S3" s="212"/>
      <c r="T3" s="212"/>
    </row>
    <row r="4" spans="1:20">
      <c r="A4" s="464" t="s">
        <v>93</v>
      </c>
      <c r="B4" s="464"/>
      <c r="C4" s="464"/>
      <c r="D4" s="464"/>
      <c r="K4" s="216"/>
      <c r="M4" s="216"/>
      <c r="N4" s="216"/>
      <c r="O4" s="216"/>
      <c r="P4" s="216"/>
      <c r="Q4" s="214"/>
      <c r="R4" s="216"/>
      <c r="S4" s="216"/>
      <c r="T4" s="216"/>
    </row>
    <row r="5" spans="1:20" ht="9" customHeight="1">
      <c r="A5" s="215"/>
      <c r="B5" s="215"/>
      <c r="C5" s="202"/>
      <c r="D5" s="465"/>
      <c r="E5" s="466"/>
      <c r="F5" s="466"/>
      <c r="G5" s="467"/>
      <c r="H5" s="467"/>
      <c r="I5" s="467"/>
      <c r="J5" s="467"/>
      <c r="K5" s="217"/>
      <c r="Q5" s="218"/>
    </row>
    <row r="6" spans="1:20" s="221" customFormat="1">
      <c r="A6" s="459" t="s">
        <v>8</v>
      </c>
      <c r="B6" s="219"/>
      <c r="C6" s="460" t="s">
        <v>9</v>
      </c>
      <c r="D6" s="462" t="s">
        <v>29</v>
      </c>
      <c r="E6" s="459" t="s">
        <v>30</v>
      </c>
      <c r="F6" s="461" t="s">
        <v>31</v>
      </c>
      <c r="G6" s="461"/>
      <c r="H6" s="461" t="s">
        <v>32</v>
      </c>
      <c r="I6" s="461"/>
      <c r="J6" s="220" t="s">
        <v>33</v>
      </c>
      <c r="K6" s="459" t="s">
        <v>10</v>
      </c>
      <c r="M6" s="222"/>
      <c r="N6" s="222"/>
      <c r="O6" s="222"/>
      <c r="P6" s="222"/>
      <c r="Q6" s="223"/>
      <c r="R6" s="222"/>
      <c r="S6" s="222"/>
      <c r="T6" s="222"/>
    </row>
    <row r="7" spans="1:20" s="226" customFormat="1">
      <c r="A7" s="459"/>
      <c r="B7" s="224"/>
      <c r="C7" s="460"/>
      <c r="D7" s="462"/>
      <c r="E7" s="459"/>
      <c r="F7" s="225" t="s">
        <v>34</v>
      </c>
      <c r="G7" s="225" t="s">
        <v>35</v>
      </c>
      <c r="H7" s="225" t="s">
        <v>34</v>
      </c>
      <c r="I7" s="225" t="s">
        <v>35</v>
      </c>
      <c r="J7" s="225" t="s">
        <v>36</v>
      </c>
      <c r="K7" s="459"/>
      <c r="M7" s="222"/>
      <c r="N7" s="222"/>
      <c r="O7" s="222"/>
      <c r="P7" s="222"/>
      <c r="Q7" s="223"/>
      <c r="R7" s="222"/>
      <c r="S7" s="222"/>
      <c r="T7" s="227"/>
    </row>
    <row r="8" spans="1:20" s="198" customFormat="1">
      <c r="A8" s="228"/>
      <c r="B8" s="229"/>
      <c r="C8" s="230" t="s">
        <v>37</v>
      </c>
      <c r="D8" s="231"/>
      <c r="E8" s="232"/>
      <c r="F8" s="233"/>
      <c r="G8" s="233"/>
      <c r="H8" s="233"/>
      <c r="I8" s="233"/>
      <c r="J8" s="233"/>
      <c r="K8" s="234"/>
      <c r="M8" s="235"/>
      <c r="N8" s="235"/>
      <c r="O8" s="235"/>
      <c r="P8" s="235"/>
      <c r="Q8" s="236"/>
      <c r="R8" s="235"/>
      <c r="S8" s="235"/>
    </row>
    <row r="9" spans="1:20" s="244" customFormat="1" ht="21.75" customHeight="1">
      <c r="A9" s="237">
        <v>1</v>
      </c>
      <c r="B9" s="238"/>
      <c r="C9" s="239" t="s">
        <v>122</v>
      </c>
      <c r="D9" s="240">
        <v>1</v>
      </c>
      <c r="E9" s="241" t="s">
        <v>72</v>
      </c>
      <c r="F9" s="242"/>
      <c r="G9" s="243">
        <f>G31</f>
        <v>0</v>
      </c>
      <c r="H9" s="243"/>
      <c r="I9" s="243">
        <f>I31</f>
        <v>0</v>
      </c>
      <c r="J9" s="243">
        <f>J31</f>
        <v>0</v>
      </c>
      <c r="K9" s="240"/>
      <c r="M9" s="245"/>
      <c r="N9" s="245"/>
      <c r="O9" s="245"/>
      <c r="P9" s="245"/>
      <c r="Q9" s="246"/>
      <c r="R9" s="245"/>
      <c r="S9" s="245"/>
    </row>
    <row r="10" spans="1:20" s="244" customFormat="1" ht="21.75" customHeight="1">
      <c r="A10" s="237"/>
      <c r="B10" s="238"/>
      <c r="C10" s="239"/>
      <c r="D10" s="240"/>
      <c r="E10" s="241"/>
      <c r="F10" s="241"/>
      <c r="G10" s="241"/>
      <c r="H10" s="241"/>
      <c r="I10" s="241"/>
      <c r="J10" s="241"/>
      <c r="K10" s="247"/>
      <c r="M10" s="245"/>
      <c r="N10" s="245"/>
      <c r="O10" s="245"/>
      <c r="P10" s="245"/>
      <c r="Q10" s="246"/>
      <c r="R10" s="245"/>
      <c r="S10" s="245"/>
    </row>
    <row r="11" spans="1:20" s="254" customFormat="1" ht="18.75">
      <c r="A11" s="248"/>
      <c r="B11" s="249"/>
      <c r="C11" s="250" t="s">
        <v>38</v>
      </c>
      <c r="D11" s="251"/>
      <c r="E11" s="252"/>
      <c r="F11" s="253"/>
      <c r="G11" s="253">
        <f>SUM(G9:G10)</f>
        <v>0</v>
      </c>
      <c r="H11" s="253"/>
      <c r="I11" s="253">
        <f>SUM(I9:I10)</f>
        <v>0</v>
      </c>
      <c r="J11" s="253">
        <f>SUM(J9:J10)</f>
        <v>0</v>
      </c>
      <c r="K11" s="253"/>
      <c r="M11" s="255"/>
      <c r="N11" s="255"/>
      <c r="O11" s="255"/>
      <c r="P11" s="255"/>
      <c r="Q11" s="256"/>
      <c r="R11" s="255"/>
      <c r="S11" s="255"/>
      <c r="T11" s="257"/>
    </row>
    <row r="12" spans="1:20" s="198" customFormat="1">
      <c r="A12" s="258"/>
      <c r="B12" s="259" t="s">
        <v>155</v>
      </c>
      <c r="C12" s="260"/>
      <c r="D12" s="261"/>
      <c r="E12" s="262"/>
      <c r="F12" s="263"/>
      <c r="G12" s="263"/>
      <c r="H12" s="264"/>
      <c r="I12" s="263"/>
      <c r="J12" s="264"/>
      <c r="K12" s="261"/>
      <c r="Q12" s="236"/>
      <c r="T12" s="202"/>
    </row>
    <row r="13" spans="1:20" s="198" customFormat="1">
      <c r="A13" s="265"/>
      <c r="B13" s="344">
        <v>1</v>
      </c>
      <c r="C13" s="345" t="s">
        <v>165</v>
      </c>
      <c r="D13" s="268">
        <v>3</v>
      </c>
      <c r="E13" s="262" t="s">
        <v>112</v>
      </c>
      <c r="F13" s="263"/>
      <c r="G13" s="263"/>
      <c r="H13" s="263"/>
      <c r="I13" s="263"/>
      <c r="J13" s="263"/>
      <c r="K13" s="269"/>
      <c r="Q13" s="236"/>
      <c r="T13" s="202"/>
    </row>
    <row r="14" spans="1:20" s="198" customFormat="1">
      <c r="A14" s="265"/>
      <c r="B14" s="344">
        <v>2</v>
      </c>
      <c r="C14" s="346" t="s">
        <v>242</v>
      </c>
      <c r="D14" s="272">
        <v>8</v>
      </c>
      <c r="E14" s="262" t="s">
        <v>112</v>
      </c>
      <c r="F14" s="263"/>
      <c r="G14" s="263"/>
      <c r="H14" s="263"/>
      <c r="I14" s="263"/>
      <c r="J14" s="263"/>
      <c r="K14" s="269"/>
      <c r="Q14" s="236"/>
      <c r="T14" s="202"/>
    </row>
    <row r="15" spans="1:20" s="198" customFormat="1">
      <c r="A15" s="265"/>
      <c r="B15" s="344">
        <v>3</v>
      </c>
      <c r="C15" s="347" t="s">
        <v>237</v>
      </c>
      <c r="D15" s="272">
        <v>6</v>
      </c>
      <c r="E15" s="262" t="s">
        <v>112</v>
      </c>
      <c r="F15" s="263"/>
      <c r="G15" s="263"/>
      <c r="H15" s="263"/>
      <c r="I15" s="263"/>
      <c r="J15" s="263"/>
      <c r="K15" s="269"/>
      <c r="Q15" s="236"/>
      <c r="T15" s="202"/>
    </row>
    <row r="16" spans="1:20" s="198" customFormat="1" ht="42">
      <c r="A16" s="265"/>
      <c r="B16" s="348">
        <v>4</v>
      </c>
      <c r="C16" s="349" t="s">
        <v>219</v>
      </c>
      <c r="D16" s="284">
        <v>1</v>
      </c>
      <c r="E16" s="285" t="s">
        <v>112</v>
      </c>
      <c r="F16" s="286"/>
      <c r="G16" s="286"/>
      <c r="H16" s="286"/>
      <c r="I16" s="263"/>
      <c r="J16" s="286"/>
      <c r="K16" s="269"/>
      <c r="Q16" s="236"/>
      <c r="T16" s="202"/>
    </row>
    <row r="17" spans="1:20" s="198" customFormat="1">
      <c r="A17" s="265"/>
      <c r="B17" s="344">
        <v>5</v>
      </c>
      <c r="C17" s="350" t="s">
        <v>197</v>
      </c>
      <c r="D17" s="284">
        <v>2</v>
      </c>
      <c r="E17" s="285" t="s">
        <v>112</v>
      </c>
      <c r="F17" s="286"/>
      <c r="G17" s="286"/>
      <c r="H17" s="286"/>
      <c r="I17" s="263"/>
      <c r="J17" s="286"/>
      <c r="K17" s="269"/>
      <c r="Q17" s="236"/>
      <c r="T17" s="202"/>
    </row>
    <row r="18" spans="1:20" s="198" customFormat="1">
      <c r="A18" s="265"/>
      <c r="B18" s="344">
        <v>6</v>
      </c>
      <c r="C18" s="351" t="s">
        <v>198</v>
      </c>
      <c r="D18" s="284">
        <v>2</v>
      </c>
      <c r="E18" s="285" t="s">
        <v>112</v>
      </c>
      <c r="F18" s="286"/>
      <c r="G18" s="286"/>
      <c r="H18" s="286"/>
      <c r="I18" s="263"/>
      <c r="J18" s="263"/>
      <c r="K18" s="269"/>
      <c r="Q18" s="236"/>
      <c r="T18" s="202"/>
    </row>
    <row r="19" spans="1:20" s="198" customFormat="1">
      <c r="A19" s="265"/>
      <c r="B19" s="344">
        <v>7</v>
      </c>
      <c r="C19" s="351" t="s">
        <v>263</v>
      </c>
      <c r="D19" s="284">
        <v>1</v>
      </c>
      <c r="E19" s="285" t="s">
        <v>112</v>
      </c>
      <c r="F19" s="286"/>
      <c r="G19" s="286"/>
      <c r="H19" s="286"/>
      <c r="I19" s="263"/>
      <c r="J19" s="263"/>
      <c r="K19" s="269"/>
      <c r="Q19" s="236"/>
      <c r="T19" s="202"/>
    </row>
    <row r="20" spans="1:20" s="198" customFormat="1">
      <c r="A20" s="265"/>
      <c r="B20" s="344">
        <v>8</v>
      </c>
      <c r="C20" s="351" t="s">
        <v>220</v>
      </c>
      <c r="D20" s="284">
        <v>1</v>
      </c>
      <c r="E20" s="285" t="s">
        <v>112</v>
      </c>
      <c r="F20" s="286"/>
      <c r="G20" s="286"/>
      <c r="H20" s="286"/>
      <c r="I20" s="263"/>
      <c r="J20" s="263"/>
      <c r="K20" s="269"/>
      <c r="Q20" s="236"/>
      <c r="T20" s="202"/>
    </row>
    <row r="21" spans="1:20" s="198" customFormat="1">
      <c r="A21" s="265"/>
      <c r="B21" s="344">
        <v>9</v>
      </c>
      <c r="C21" s="351" t="s">
        <v>221</v>
      </c>
      <c r="D21" s="284">
        <v>1</v>
      </c>
      <c r="E21" s="285" t="s">
        <v>181</v>
      </c>
      <c r="F21" s="286"/>
      <c r="G21" s="286"/>
      <c r="H21" s="286"/>
      <c r="I21" s="263"/>
      <c r="J21" s="263"/>
      <c r="K21" s="269"/>
      <c r="Q21" s="236"/>
      <c r="T21" s="202"/>
    </row>
    <row r="22" spans="1:20" s="198" customFormat="1">
      <c r="A22" s="265"/>
      <c r="B22" s="344">
        <v>10</v>
      </c>
      <c r="C22" s="351" t="s">
        <v>251</v>
      </c>
      <c r="D22" s="284">
        <v>1</v>
      </c>
      <c r="E22" s="285" t="s">
        <v>181</v>
      </c>
      <c r="F22" s="286"/>
      <c r="G22" s="286"/>
      <c r="H22" s="286"/>
      <c r="I22" s="263"/>
      <c r="J22" s="263"/>
      <c r="K22" s="269"/>
      <c r="Q22" s="236"/>
      <c r="T22" s="202"/>
    </row>
    <row r="23" spans="1:20" s="198" customFormat="1">
      <c r="A23" s="265"/>
      <c r="B23" s="344">
        <v>11</v>
      </c>
      <c r="C23" s="352" t="s">
        <v>222</v>
      </c>
      <c r="D23" s="353">
        <v>6</v>
      </c>
      <c r="E23" s="291" t="s">
        <v>112</v>
      </c>
      <c r="F23" s="292"/>
      <c r="G23" s="354"/>
      <c r="H23" s="286"/>
      <c r="I23" s="263"/>
      <c r="J23" s="263"/>
      <c r="K23" s="269"/>
      <c r="Q23" s="236"/>
      <c r="T23" s="202"/>
    </row>
    <row r="24" spans="1:20" s="198" customFormat="1">
      <c r="A24" s="265"/>
      <c r="B24" s="344">
        <v>12</v>
      </c>
      <c r="C24" s="352" t="s">
        <v>191</v>
      </c>
      <c r="D24" s="353">
        <v>24</v>
      </c>
      <c r="E24" s="291" t="s">
        <v>112</v>
      </c>
      <c r="F24" s="292"/>
      <c r="G24" s="354"/>
      <c r="H24" s="286"/>
      <c r="I24" s="263"/>
      <c r="J24" s="263"/>
      <c r="K24" s="269"/>
      <c r="Q24" s="236"/>
      <c r="T24" s="202"/>
    </row>
    <row r="25" spans="1:20" s="198" customFormat="1">
      <c r="A25" s="265"/>
      <c r="B25" s="344">
        <v>13</v>
      </c>
      <c r="C25" s="352" t="s">
        <v>192</v>
      </c>
      <c r="D25" s="355">
        <v>8</v>
      </c>
      <c r="E25" s="356" t="s">
        <v>112</v>
      </c>
      <c r="F25" s="357"/>
      <c r="G25" s="358"/>
      <c r="H25" s="359"/>
      <c r="I25" s="360"/>
      <c r="J25" s="360"/>
      <c r="K25" s="361"/>
      <c r="Q25" s="236"/>
      <c r="T25" s="202"/>
    </row>
    <row r="26" spans="1:20" s="198" customFormat="1">
      <c r="A26" s="362"/>
      <c r="B26" s="344">
        <v>14</v>
      </c>
      <c r="C26" s="363" t="s">
        <v>202</v>
      </c>
      <c r="D26" s="364">
        <v>1</v>
      </c>
      <c r="E26" s="365" t="s">
        <v>112</v>
      </c>
      <c r="F26" s="366"/>
      <c r="G26" s="367"/>
      <c r="H26" s="368"/>
      <c r="I26" s="369"/>
      <c r="J26" s="369"/>
      <c r="K26" s="370"/>
      <c r="Q26" s="236"/>
      <c r="T26" s="202"/>
    </row>
    <row r="27" spans="1:20" s="198" customFormat="1">
      <c r="A27" s="371"/>
      <c r="B27" s="344">
        <v>15</v>
      </c>
      <c r="C27" s="109" t="s">
        <v>249</v>
      </c>
      <c r="D27" s="364">
        <v>1</v>
      </c>
      <c r="E27" s="365" t="s">
        <v>181</v>
      </c>
      <c r="F27" s="366"/>
      <c r="G27" s="372"/>
      <c r="H27" s="373"/>
      <c r="I27" s="369"/>
      <c r="J27" s="369"/>
      <c r="K27" s="370"/>
      <c r="Q27" s="236"/>
      <c r="T27" s="202"/>
    </row>
    <row r="28" spans="1:20" s="198" customFormat="1">
      <c r="A28" s="374"/>
      <c r="B28" s="344">
        <v>16</v>
      </c>
      <c r="C28" s="375" t="s">
        <v>250</v>
      </c>
      <c r="D28" s="355">
        <v>1</v>
      </c>
      <c r="E28" s="356" t="s">
        <v>112</v>
      </c>
      <c r="F28" s="357"/>
      <c r="G28" s="376"/>
      <c r="H28" s="359"/>
      <c r="I28" s="360"/>
      <c r="J28" s="360"/>
      <c r="K28" s="361"/>
      <c r="Q28" s="236"/>
      <c r="T28" s="202"/>
    </row>
    <row r="29" spans="1:20" s="198" customFormat="1">
      <c r="A29" s="377"/>
      <c r="B29" s="378"/>
      <c r="C29" s="379" t="s">
        <v>164</v>
      </c>
      <c r="D29" s="380"/>
      <c r="E29" s="381"/>
      <c r="F29" s="382"/>
      <c r="G29" s="383">
        <f>SUM(G12:G28)</f>
        <v>0</v>
      </c>
      <c r="H29" s="384"/>
      <c r="I29" s="384">
        <f>SUM(I13:I28)</f>
        <v>0</v>
      </c>
      <c r="J29" s="383">
        <f>SUM(J12:J28)</f>
        <v>0</v>
      </c>
      <c r="K29" s="385"/>
      <c r="Q29" s="236"/>
      <c r="T29" s="202"/>
    </row>
    <row r="30" spans="1:20" s="198" customFormat="1">
      <c r="A30" s="298"/>
      <c r="B30" s="299"/>
      <c r="C30" s="321"/>
      <c r="D30" s="301"/>
      <c r="E30" s="302"/>
      <c r="F30" s="303"/>
      <c r="G30" s="303"/>
      <c r="H30" s="303"/>
      <c r="I30" s="303"/>
      <c r="J30" s="304"/>
      <c r="K30" s="305"/>
      <c r="Q30" s="236"/>
      <c r="T30" s="202"/>
    </row>
    <row r="31" spans="1:20" s="217" customFormat="1" ht="22.5">
      <c r="A31" s="322"/>
      <c r="B31" s="323"/>
      <c r="C31" s="324" t="s">
        <v>79</v>
      </c>
      <c r="D31" s="325"/>
      <c r="E31" s="326"/>
      <c r="F31" s="327"/>
      <c r="G31" s="328">
        <f>SUM(G12:G29)/2</f>
        <v>0</v>
      </c>
      <c r="H31" s="329"/>
      <c r="I31" s="328">
        <f>SUM(I12:I29)/2</f>
        <v>0</v>
      </c>
      <c r="J31" s="328">
        <f>G31+I31</f>
        <v>0</v>
      </c>
      <c r="K31" s="325"/>
      <c r="L31" s="330"/>
      <c r="M31" s="330"/>
      <c r="N31" s="330"/>
      <c r="O31" s="330"/>
      <c r="P31" s="330"/>
      <c r="Q31" s="331"/>
      <c r="R31" s="330"/>
      <c r="S31" s="330"/>
      <c r="T31" s="202"/>
    </row>
    <row r="32" spans="1:20">
      <c r="L32" s="330"/>
      <c r="Q32" s="246"/>
    </row>
    <row r="33" spans="12:17">
      <c r="L33" s="330"/>
      <c r="Q33" s="246"/>
    </row>
    <row r="34" spans="12:17">
      <c r="L34" s="330"/>
      <c r="Q34" s="246"/>
    </row>
    <row r="35" spans="12:17">
      <c r="L35" s="330"/>
      <c r="Q35" s="246"/>
    </row>
    <row r="36" spans="12:17">
      <c r="L36" s="330"/>
      <c r="Q36" s="246"/>
    </row>
    <row r="37" spans="12:17">
      <c r="L37" s="330"/>
      <c r="Q37" s="246"/>
    </row>
    <row r="38" spans="12:17">
      <c r="L38" s="332"/>
    </row>
    <row r="39" spans="12:17">
      <c r="L39" s="332"/>
    </row>
    <row r="40" spans="12:17">
      <c r="L40" s="332"/>
    </row>
    <row r="41" spans="12:17">
      <c r="L41" s="332"/>
    </row>
    <row r="42" spans="12:17">
      <c r="L42" s="332"/>
    </row>
    <row r="43" spans="12:17">
      <c r="L43" s="332"/>
    </row>
    <row r="44" spans="12:17">
      <c r="L44" s="332"/>
    </row>
  </sheetData>
  <sheetProtection selectLockedCells="1" selectUnlockedCells="1"/>
  <mergeCells count="13">
    <mergeCell ref="K6:K7"/>
    <mergeCell ref="A6:A7"/>
    <mergeCell ref="C6:C7"/>
    <mergeCell ref="D6:D7"/>
    <mergeCell ref="E6:E7"/>
    <mergeCell ref="F6:G6"/>
    <mergeCell ref="H6:I6"/>
    <mergeCell ref="F3:H3"/>
    <mergeCell ref="J3:K3"/>
    <mergeCell ref="A4:D4"/>
    <mergeCell ref="D5:F5"/>
    <mergeCell ref="G5:H5"/>
    <mergeCell ref="I5:J5"/>
  </mergeCells>
  <printOptions horizontalCentered="1"/>
  <pageMargins left="0.31496062992125984" right="0.23622047244094491" top="0.82677165354330717" bottom="0.86614173228346458" header="0.62992125984251968" footer="0.51181102362204722"/>
  <pageSetup paperSize="9" scale="67" firstPageNumber="0" orientation="landscape" r:id="rId1"/>
  <headerFooter alignWithMargins="0">
    <oddHeader>&amp;Rแบบ ปร.4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AM45"/>
  <sheetViews>
    <sheetView showGridLines="0" showWhiteSpace="0" view="pageBreakPreview" topLeftCell="B1" zoomScaleNormal="100" zoomScaleSheetLayoutView="100" workbookViewId="0">
      <selection activeCell="R20" sqref="R20"/>
    </sheetView>
  </sheetViews>
  <sheetFormatPr defaultColWidth="9.140625" defaultRowHeight="21"/>
  <cols>
    <col min="1" max="1" width="11.7109375" style="17" customWidth="1"/>
    <col min="2" max="2" width="9.42578125" style="17" customWidth="1"/>
    <col min="3" max="3" width="2" style="17" customWidth="1"/>
    <col min="4" max="4" width="7.42578125" style="17" customWidth="1"/>
    <col min="5" max="5" width="1.140625" style="17" customWidth="1"/>
    <col min="6" max="6" width="2.5703125" style="17" customWidth="1"/>
    <col min="7" max="7" width="1.140625" style="17" customWidth="1"/>
    <col min="8" max="8" width="7.5703125" style="17" customWidth="1"/>
    <col min="9" max="9" width="1.140625" style="17" customWidth="1"/>
    <col min="10" max="10" width="12.7109375" style="17" customWidth="1"/>
    <col min="11" max="12" width="1.42578125" style="17" customWidth="1"/>
    <col min="13" max="13" width="13" style="17" customWidth="1"/>
    <col min="14" max="14" width="1.140625" style="17" customWidth="1"/>
    <col min="15" max="15" width="13.42578125" style="17" customWidth="1"/>
    <col min="16" max="16" width="1.140625" style="17" customWidth="1"/>
    <col min="17" max="17" width="2.42578125" style="17" customWidth="1"/>
    <col min="18" max="18" width="13.85546875" style="17" customWidth="1"/>
    <col min="19" max="19" width="3.7109375" style="17" customWidth="1"/>
    <col min="20" max="20" width="2.28515625" style="17" customWidth="1"/>
    <col min="21" max="21" width="12.140625" style="17" customWidth="1"/>
    <col min="22" max="22" width="27.5703125" style="17" customWidth="1"/>
    <col min="23" max="23" width="11.7109375" style="17" customWidth="1"/>
    <col min="24" max="24" width="25.5703125" style="17" customWidth="1"/>
    <col min="25" max="25" width="5" style="17" customWidth="1"/>
    <col min="26" max="26" width="3.85546875" style="17" customWidth="1"/>
    <col min="27" max="27" width="2.42578125" style="17" customWidth="1"/>
    <col min="28" max="28" width="8.140625" style="17" customWidth="1"/>
    <col min="29" max="29" width="1.85546875" style="17" customWidth="1"/>
    <col min="30" max="30" width="17.28515625" style="17" customWidth="1"/>
    <col min="31" max="31" width="1.85546875" style="17" customWidth="1"/>
    <col min="32" max="32" width="2" style="17" customWidth="1"/>
    <col min="33" max="33" width="17.28515625" style="17" customWidth="1"/>
    <col min="34" max="34" width="3.42578125" style="17" customWidth="1"/>
    <col min="35" max="35" width="17.28515625" style="17" customWidth="1"/>
    <col min="36" max="36" width="2" style="17" customWidth="1"/>
    <col min="37" max="37" width="3" style="17" customWidth="1"/>
    <col min="38" max="16384" width="9.140625" style="17"/>
  </cols>
  <sheetData>
    <row r="1" spans="1:38" ht="3" customHeight="1">
      <c r="A1" s="502"/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18"/>
      <c r="T1" s="19"/>
      <c r="Y1" s="472"/>
      <c r="Z1" s="472"/>
      <c r="AA1" s="472"/>
      <c r="AB1" s="472"/>
      <c r="AC1" s="472"/>
    </row>
    <row r="2" spans="1:38" ht="11.4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X2" s="20"/>
      <c r="Y2" s="21"/>
      <c r="Z2" s="21"/>
      <c r="AA2" s="21"/>
      <c r="AB2" s="21"/>
      <c r="AC2" s="20"/>
      <c r="AD2" s="20"/>
    </row>
    <row r="3" spans="1:38" ht="26.25">
      <c r="A3" s="503" t="s">
        <v>40</v>
      </c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22"/>
      <c r="T3" s="23"/>
      <c r="U3" s="504" t="str">
        <f>ปร.6!B9</f>
        <v>งานปรับปรุงฯ</v>
      </c>
      <c r="V3" s="504"/>
      <c r="W3" s="504"/>
      <c r="X3" s="27">
        <f>'ปร4.ก'!J114</f>
        <v>0</v>
      </c>
      <c r="Y3" s="28"/>
    </row>
    <row r="4" spans="1:38" ht="26.25">
      <c r="U4" s="24"/>
      <c r="V4" s="25" t="s">
        <v>71</v>
      </c>
      <c r="W4" s="25"/>
      <c r="X4" s="27"/>
    </row>
    <row r="5" spans="1:38" ht="29.25">
      <c r="A5" s="29" t="s">
        <v>41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U5" s="30" t="s">
        <v>42</v>
      </c>
      <c r="V5" s="31"/>
      <c r="W5" s="30" t="s">
        <v>43</v>
      </c>
      <c r="X5" s="32">
        <f>SUM(X3:X4)</f>
        <v>0</v>
      </c>
      <c r="Y5" s="28"/>
    </row>
    <row r="6" spans="1:38" ht="10.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38" ht="26.25" customHeight="1">
      <c r="A7" s="28" t="s">
        <v>44</v>
      </c>
      <c r="B7" s="29" t="s">
        <v>45</v>
      </c>
      <c r="C7" s="29"/>
      <c r="D7" s="29"/>
      <c r="E7" s="29"/>
      <c r="F7" s="29"/>
      <c r="G7" s="29"/>
      <c r="H7" s="29"/>
      <c r="I7" s="29"/>
      <c r="J7" s="29"/>
      <c r="K7" s="493" t="s">
        <v>46</v>
      </c>
      <c r="L7" s="493"/>
      <c r="M7" s="33"/>
      <c r="N7" s="33"/>
      <c r="O7" s="493" t="s">
        <v>47</v>
      </c>
      <c r="P7" s="493"/>
      <c r="Q7" s="34"/>
      <c r="R7" s="34" t="s">
        <v>48</v>
      </c>
      <c r="S7" s="34"/>
      <c r="U7" s="35"/>
      <c r="V7" s="478"/>
      <c r="W7" s="478"/>
      <c r="X7" s="478"/>
      <c r="Y7" s="478"/>
      <c r="Z7" s="478"/>
      <c r="AA7" s="478"/>
      <c r="AB7" s="478"/>
      <c r="AC7" s="36"/>
      <c r="AE7" s="472"/>
      <c r="AF7" s="472"/>
      <c r="AG7" s="479"/>
      <c r="AH7" s="479"/>
      <c r="AI7" s="479"/>
      <c r="AJ7" s="24"/>
      <c r="AL7" s="24"/>
    </row>
    <row r="8" spans="1:38" ht="26.25">
      <c r="A8" s="29"/>
      <c r="B8" s="29" t="s">
        <v>49</v>
      </c>
      <c r="C8" s="29"/>
      <c r="D8" s="29"/>
      <c r="E8" s="29"/>
      <c r="F8" s="29"/>
      <c r="G8" s="29"/>
      <c r="H8" s="29"/>
      <c r="I8" s="29"/>
      <c r="J8" s="29"/>
      <c r="K8" s="493" t="s">
        <v>46</v>
      </c>
      <c r="L8" s="493"/>
      <c r="M8" s="33"/>
      <c r="N8" s="33"/>
      <c r="O8" s="493" t="s">
        <v>50</v>
      </c>
      <c r="P8" s="493"/>
      <c r="Q8" s="34"/>
      <c r="R8" s="34" t="s">
        <v>48</v>
      </c>
      <c r="S8" s="34"/>
      <c r="V8" s="478"/>
      <c r="W8" s="478"/>
      <c r="X8" s="478"/>
      <c r="Y8" s="478"/>
      <c r="Z8" s="478"/>
      <c r="AA8" s="478"/>
      <c r="AB8" s="478"/>
      <c r="AC8" s="36"/>
      <c r="AE8" s="472"/>
      <c r="AF8" s="472"/>
      <c r="AG8" s="479"/>
      <c r="AH8" s="479"/>
      <c r="AI8" s="479"/>
      <c r="AL8" s="24"/>
    </row>
    <row r="9" spans="1:38" ht="31.5">
      <c r="A9" s="29"/>
      <c r="B9" s="29" t="s">
        <v>51</v>
      </c>
      <c r="C9" s="29"/>
      <c r="D9" s="29"/>
      <c r="E9" s="29"/>
      <c r="F9" s="29"/>
      <c r="G9" s="29"/>
      <c r="H9" s="29"/>
      <c r="I9" s="29"/>
      <c r="J9" s="29"/>
      <c r="K9" s="493" t="s">
        <v>46</v>
      </c>
      <c r="L9" s="493"/>
      <c r="M9" s="33"/>
      <c r="N9" s="33"/>
      <c r="O9" s="493" t="s">
        <v>52</v>
      </c>
      <c r="P9" s="493"/>
      <c r="Q9" s="34"/>
      <c r="R9" s="34" t="s">
        <v>48</v>
      </c>
      <c r="S9" s="34"/>
      <c r="W9" s="499" t="s">
        <v>53</v>
      </c>
      <c r="X9" s="499"/>
      <c r="Y9" s="499"/>
      <c r="Z9" s="499"/>
      <c r="AA9" s="499"/>
      <c r="AB9" s="499"/>
      <c r="AC9" s="499"/>
      <c r="AD9" s="499"/>
      <c r="AE9" s="499"/>
      <c r="AF9" s="499"/>
      <c r="AG9" s="499"/>
      <c r="AH9" s="499"/>
      <c r="AI9" s="499"/>
      <c r="AL9" s="24"/>
    </row>
    <row r="10" spans="1:38" ht="26.25">
      <c r="A10" s="29"/>
      <c r="B10" s="29" t="s">
        <v>54</v>
      </c>
      <c r="C10" s="29"/>
      <c r="D10" s="29"/>
      <c r="E10" s="29"/>
      <c r="F10" s="29"/>
      <c r="G10" s="29"/>
      <c r="H10" s="29"/>
      <c r="I10" s="29"/>
      <c r="J10" s="29"/>
      <c r="K10" s="493" t="s">
        <v>46</v>
      </c>
      <c r="L10" s="493"/>
      <c r="M10" s="33"/>
      <c r="N10" s="33"/>
      <c r="O10" s="493" t="s">
        <v>55</v>
      </c>
      <c r="P10" s="493"/>
      <c r="Q10" s="34"/>
      <c r="R10" s="34" t="s">
        <v>56</v>
      </c>
      <c r="S10" s="34"/>
      <c r="U10" s="37"/>
      <c r="V10" s="486"/>
      <c r="W10" s="486"/>
      <c r="X10" s="486"/>
      <c r="Y10" s="486"/>
      <c r="Z10" s="486"/>
      <c r="AA10" s="486"/>
      <c r="AB10" s="486"/>
      <c r="AC10" s="38"/>
      <c r="AD10" s="37"/>
      <c r="AE10" s="486"/>
      <c r="AF10" s="486"/>
      <c r="AG10" s="500"/>
      <c r="AH10" s="500"/>
      <c r="AI10" s="500"/>
      <c r="AJ10" s="37"/>
      <c r="AK10" s="37"/>
      <c r="AL10" s="39"/>
    </row>
    <row r="11" spans="1:38" ht="26.25">
      <c r="A11" s="29"/>
      <c r="B11" s="29" t="s">
        <v>57</v>
      </c>
      <c r="C11" s="29"/>
      <c r="D11" s="29"/>
      <c r="E11" s="29"/>
      <c r="F11" s="29"/>
      <c r="G11" s="29"/>
      <c r="H11" s="29"/>
      <c r="I11" s="29"/>
      <c r="J11" s="29"/>
      <c r="K11" s="493" t="s">
        <v>46</v>
      </c>
      <c r="L11" s="493"/>
      <c r="M11" s="33"/>
      <c r="N11" s="33"/>
      <c r="O11" s="493" t="s">
        <v>58</v>
      </c>
      <c r="P11" s="493"/>
      <c r="Q11" s="34"/>
      <c r="R11" s="34" t="s">
        <v>56</v>
      </c>
      <c r="S11" s="34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3" customFormat="1" ht="26.25">
      <c r="A12" s="28"/>
      <c r="B12" s="496" t="s">
        <v>70</v>
      </c>
      <c r="C12" s="496" t="s">
        <v>46</v>
      </c>
      <c r="D12" s="496" t="s">
        <v>55</v>
      </c>
      <c r="E12" s="496" t="s">
        <v>39</v>
      </c>
      <c r="F12" s="28"/>
      <c r="G12" s="28" t="s">
        <v>60</v>
      </c>
      <c r="H12" s="40" t="s">
        <v>55</v>
      </c>
      <c r="I12" s="40" t="s">
        <v>39</v>
      </c>
      <c r="J12" s="40" t="s">
        <v>58</v>
      </c>
      <c r="K12" s="41" t="s">
        <v>61</v>
      </c>
      <c r="L12" s="42" t="s">
        <v>60</v>
      </c>
      <c r="M12" s="40" t="s">
        <v>47</v>
      </c>
      <c r="N12" s="40" t="s">
        <v>39</v>
      </c>
      <c r="O12" s="40" t="s">
        <v>50</v>
      </c>
      <c r="P12" s="28" t="s">
        <v>61</v>
      </c>
      <c r="Q12" s="28"/>
      <c r="R12" s="28"/>
      <c r="S12" s="28"/>
      <c r="U12" s="35" t="s">
        <v>62</v>
      </c>
      <c r="V12" s="37" t="s">
        <v>45</v>
      </c>
      <c r="W12" s="37"/>
      <c r="X12" s="37"/>
      <c r="Y12" s="37"/>
      <c r="Z12" s="37"/>
      <c r="AA12" s="37"/>
      <c r="AB12" s="37"/>
      <c r="AC12" s="37"/>
      <c r="AD12" s="37" t="s">
        <v>63</v>
      </c>
      <c r="AE12" s="486" t="s">
        <v>46</v>
      </c>
      <c r="AF12" s="486"/>
      <c r="AG12" s="501">
        <f>X5</f>
        <v>0</v>
      </c>
      <c r="AH12" s="501"/>
      <c r="AI12" s="501"/>
      <c r="AJ12" s="39"/>
      <c r="AK12" s="39"/>
      <c r="AL12" s="39" t="s">
        <v>48</v>
      </c>
    </row>
    <row r="13" spans="1:38" s="43" customFormat="1" ht="26.25">
      <c r="A13" s="28"/>
      <c r="B13" s="496"/>
      <c r="C13" s="496"/>
      <c r="D13" s="496"/>
      <c r="E13" s="496"/>
      <c r="F13" s="28"/>
      <c r="G13" s="28"/>
      <c r="H13" s="28"/>
      <c r="I13" s="28" t="s">
        <v>60</v>
      </c>
      <c r="J13" s="44" t="s">
        <v>52</v>
      </c>
      <c r="K13" s="497" t="s">
        <v>39</v>
      </c>
      <c r="L13" s="497"/>
      <c r="M13" s="44" t="s">
        <v>50</v>
      </c>
      <c r="N13" s="28" t="s">
        <v>61</v>
      </c>
      <c r="O13" s="28"/>
      <c r="P13" s="28"/>
      <c r="Q13" s="28"/>
      <c r="R13" s="28"/>
      <c r="S13" s="28"/>
      <c r="U13" s="37"/>
      <c r="V13" s="37" t="s">
        <v>49</v>
      </c>
      <c r="W13" s="37"/>
      <c r="X13" s="37"/>
      <c r="Y13" s="37"/>
      <c r="Z13" s="37"/>
      <c r="AA13" s="37"/>
      <c r="AB13" s="37"/>
      <c r="AC13" s="37"/>
      <c r="AD13" s="37" t="s">
        <v>64</v>
      </c>
      <c r="AE13" s="486" t="s">
        <v>46</v>
      </c>
      <c r="AF13" s="486"/>
      <c r="AG13" s="498">
        <v>2000000</v>
      </c>
      <c r="AH13" s="498"/>
      <c r="AI13" s="498"/>
      <c r="AJ13" s="39"/>
      <c r="AK13" s="39"/>
      <c r="AL13" s="39" t="s">
        <v>48</v>
      </c>
    </row>
    <row r="14" spans="1:38" ht="21" customHeight="1">
      <c r="A14" s="29"/>
      <c r="B14" s="45"/>
      <c r="C14" s="45"/>
      <c r="D14" s="45"/>
      <c r="E14" s="45"/>
      <c r="F14" s="29"/>
      <c r="G14" s="29"/>
      <c r="H14" s="29"/>
      <c r="I14" s="29"/>
      <c r="J14" s="34"/>
      <c r="K14" s="34"/>
      <c r="L14" s="34"/>
      <c r="M14" s="34"/>
      <c r="N14" s="29"/>
      <c r="O14" s="29"/>
      <c r="P14" s="29"/>
      <c r="Q14" s="29"/>
      <c r="R14" s="29"/>
      <c r="S14" s="29"/>
      <c r="U14" s="37"/>
      <c r="V14" s="37" t="s">
        <v>51</v>
      </c>
      <c r="W14" s="37"/>
      <c r="X14" s="37"/>
      <c r="Y14" s="37"/>
      <c r="Z14" s="37"/>
      <c r="AA14" s="37"/>
      <c r="AB14" s="37"/>
      <c r="AC14" s="37"/>
      <c r="AD14" s="37" t="s">
        <v>65</v>
      </c>
      <c r="AE14" s="486" t="s">
        <v>46</v>
      </c>
      <c r="AF14" s="486"/>
      <c r="AG14" s="492">
        <v>5000000</v>
      </c>
      <c r="AH14" s="492"/>
      <c r="AI14" s="492"/>
      <c r="AJ14" s="39"/>
      <c r="AK14" s="39"/>
      <c r="AL14" s="39" t="s">
        <v>48</v>
      </c>
    </row>
    <row r="15" spans="1:38" ht="26.25" customHeight="1">
      <c r="A15" s="28"/>
      <c r="B15" s="494"/>
      <c r="C15" s="494"/>
      <c r="D15" s="494"/>
      <c r="E15" s="494"/>
      <c r="F15" s="494"/>
      <c r="G15" s="494"/>
      <c r="H15" s="494"/>
      <c r="I15" s="33"/>
      <c r="J15" s="29"/>
      <c r="K15" s="493"/>
      <c r="L15" s="493"/>
      <c r="M15" s="495"/>
      <c r="N15" s="495"/>
      <c r="O15" s="495"/>
      <c r="P15" s="34"/>
      <c r="Q15" s="29"/>
      <c r="R15" s="34"/>
      <c r="S15" s="34"/>
      <c r="U15" s="37"/>
      <c r="V15" s="37" t="s">
        <v>54</v>
      </c>
      <c r="W15" s="37"/>
      <c r="X15" s="37"/>
      <c r="Y15" s="37"/>
      <c r="Z15" s="37"/>
      <c r="AA15" s="37"/>
      <c r="AB15" s="37"/>
      <c r="AC15" s="37"/>
      <c r="AD15" s="37" t="s">
        <v>66</v>
      </c>
      <c r="AE15" s="486" t="s">
        <v>46</v>
      </c>
      <c r="AF15" s="486"/>
      <c r="AG15" s="487">
        <v>1.3050999999999999</v>
      </c>
      <c r="AH15" s="487"/>
      <c r="AI15" s="487"/>
      <c r="AJ15" s="39"/>
      <c r="AK15" s="39"/>
      <c r="AL15" s="39" t="s">
        <v>56</v>
      </c>
    </row>
    <row r="16" spans="1:38" ht="23.25" customHeight="1">
      <c r="B16" s="478"/>
      <c r="C16" s="478"/>
      <c r="D16" s="478"/>
      <c r="E16" s="478"/>
      <c r="F16" s="478"/>
      <c r="G16" s="478"/>
      <c r="H16" s="478"/>
      <c r="I16" s="36"/>
      <c r="K16" s="472"/>
      <c r="L16" s="472"/>
      <c r="M16" s="479"/>
      <c r="N16" s="479"/>
      <c r="O16" s="479"/>
      <c r="R16" s="24"/>
      <c r="S16" s="24"/>
      <c r="U16" s="37"/>
      <c r="V16" s="37" t="s">
        <v>57</v>
      </c>
      <c r="W16" s="37"/>
      <c r="X16" s="37"/>
      <c r="Y16" s="37"/>
      <c r="Z16" s="37"/>
      <c r="AA16" s="37"/>
      <c r="AB16" s="37"/>
      <c r="AC16" s="37"/>
      <c r="AD16" s="37" t="s">
        <v>67</v>
      </c>
      <c r="AE16" s="486" t="s">
        <v>46</v>
      </c>
      <c r="AF16" s="486"/>
      <c r="AG16" s="487">
        <v>1.302</v>
      </c>
      <c r="AH16" s="487"/>
      <c r="AI16" s="487"/>
      <c r="AJ16" s="39"/>
      <c r="AK16" s="39"/>
      <c r="AL16" s="39" t="s">
        <v>56</v>
      </c>
    </row>
    <row r="17" spans="1:38" ht="23.25" customHeight="1">
      <c r="B17" s="478"/>
      <c r="C17" s="478"/>
      <c r="D17" s="478"/>
      <c r="E17" s="478"/>
      <c r="F17" s="478"/>
      <c r="G17" s="478"/>
      <c r="H17" s="478"/>
      <c r="I17" s="36"/>
      <c r="K17" s="472"/>
      <c r="L17" s="472"/>
      <c r="M17" s="480"/>
      <c r="N17" s="480"/>
      <c r="O17" s="480"/>
      <c r="R17" s="24"/>
      <c r="S17" s="24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8"/>
      <c r="AF17" s="38"/>
      <c r="AG17" s="38"/>
      <c r="AH17" s="38"/>
      <c r="AI17" s="39"/>
      <c r="AJ17" s="39"/>
      <c r="AK17" s="39"/>
      <c r="AL17" s="39"/>
    </row>
    <row r="18" spans="1:38" s="46" customFormat="1" ht="11.45" customHeight="1">
      <c r="B18" s="490"/>
      <c r="C18" s="490"/>
      <c r="D18" s="490"/>
      <c r="E18" s="490"/>
      <c r="F18" s="490"/>
      <c r="G18" s="490"/>
      <c r="H18" s="490"/>
      <c r="I18" s="47"/>
      <c r="K18" s="490"/>
      <c r="L18" s="490"/>
      <c r="M18" s="491"/>
      <c r="N18" s="491"/>
      <c r="O18" s="491"/>
      <c r="R18" s="48"/>
      <c r="S18" s="48"/>
      <c r="U18" s="469" t="s">
        <v>68</v>
      </c>
      <c r="V18" s="485" t="s">
        <v>59</v>
      </c>
      <c r="W18" s="485" t="s">
        <v>46</v>
      </c>
      <c r="X18" s="488">
        <f>AG15</f>
        <v>1.3050999999999999</v>
      </c>
      <c r="Y18" s="485" t="s">
        <v>39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ht="23.25">
      <c r="B19" s="24"/>
      <c r="C19" s="24"/>
      <c r="D19" s="24"/>
      <c r="E19" s="24"/>
      <c r="F19" s="24"/>
      <c r="G19" s="24"/>
      <c r="H19" s="24"/>
      <c r="I19" s="36"/>
      <c r="K19" s="24"/>
      <c r="L19" s="24"/>
      <c r="M19" s="49"/>
      <c r="N19" s="50"/>
      <c r="O19" s="50"/>
      <c r="R19" s="24"/>
      <c r="S19" s="24"/>
      <c r="U19" s="469"/>
      <c r="V19" s="485"/>
      <c r="W19" s="485"/>
      <c r="X19" s="488"/>
      <c r="Y19" s="485"/>
      <c r="Z19" s="37"/>
      <c r="AA19" s="23" t="s">
        <v>60</v>
      </c>
      <c r="AB19" s="51">
        <f>AG15</f>
        <v>1.3050999999999999</v>
      </c>
      <c r="AC19" s="52" t="s">
        <v>39</v>
      </c>
      <c r="AD19" s="53">
        <f>AG16</f>
        <v>1.302</v>
      </c>
      <c r="AE19" s="54" t="s">
        <v>61</v>
      </c>
      <c r="AF19" s="55" t="s">
        <v>60</v>
      </c>
      <c r="AG19" s="56">
        <f>AG12</f>
        <v>0</v>
      </c>
      <c r="AH19" s="52" t="s">
        <v>39</v>
      </c>
      <c r="AI19" s="57">
        <f>AG13</f>
        <v>2000000</v>
      </c>
      <c r="AJ19" s="23" t="s">
        <v>61</v>
      </c>
      <c r="AK19" s="37"/>
      <c r="AL19" s="37"/>
    </row>
    <row r="20" spans="1:38" ht="23.25">
      <c r="A20" s="43"/>
      <c r="B20" s="58"/>
      <c r="C20" s="24"/>
      <c r="D20" s="24"/>
      <c r="E20" s="24"/>
      <c r="F20" s="24"/>
      <c r="H20" s="24"/>
      <c r="I20" s="24"/>
      <c r="J20" s="59"/>
      <c r="K20" s="24"/>
      <c r="O20" s="50"/>
      <c r="R20" s="24"/>
      <c r="S20" s="24"/>
      <c r="U20" s="469"/>
      <c r="V20" s="485"/>
      <c r="W20" s="485"/>
      <c r="X20" s="488"/>
      <c r="Y20" s="485"/>
      <c r="Z20" s="37"/>
      <c r="AA20" s="37"/>
      <c r="AB20" s="60"/>
      <c r="AC20" s="37" t="s">
        <v>60</v>
      </c>
      <c r="AD20" s="61">
        <f>AG14</f>
        <v>5000000</v>
      </c>
      <c r="AE20" s="489" t="s">
        <v>39</v>
      </c>
      <c r="AF20" s="489"/>
      <c r="AG20" s="62">
        <f>AG13</f>
        <v>2000000</v>
      </c>
      <c r="AH20" s="37" t="s">
        <v>61</v>
      </c>
      <c r="AI20" s="63"/>
      <c r="AJ20" s="37"/>
      <c r="AK20" s="37"/>
      <c r="AL20" s="37"/>
    </row>
    <row r="21" spans="1:38" ht="23.25">
      <c r="B21" s="58"/>
      <c r="C21" s="24"/>
      <c r="D21" s="24"/>
      <c r="E21" s="24"/>
      <c r="F21" s="24"/>
      <c r="G21" s="24"/>
      <c r="H21" s="24"/>
      <c r="I21" s="36"/>
      <c r="J21" s="64"/>
      <c r="K21" s="24"/>
      <c r="L21" s="24"/>
      <c r="R21" s="24"/>
      <c r="S21" s="24"/>
      <c r="U21" s="469"/>
      <c r="V21" s="485"/>
      <c r="W21" s="485"/>
      <c r="X21" s="488"/>
      <c r="Y21" s="485"/>
      <c r="Z21" s="37"/>
      <c r="AA21" s="37"/>
      <c r="AB21" s="60"/>
      <c r="AC21" s="37"/>
      <c r="AD21" s="37"/>
      <c r="AE21" s="37"/>
      <c r="AF21" s="37"/>
      <c r="AG21" s="37"/>
      <c r="AH21" s="37"/>
      <c r="AI21" s="63"/>
      <c r="AJ21" s="37"/>
      <c r="AK21" s="37"/>
      <c r="AL21" s="37"/>
    </row>
    <row r="22" spans="1:38" ht="23.25">
      <c r="U22" s="469"/>
      <c r="V22" s="485"/>
      <c r="W22" s="485"/>
      <c r="X22" s="488"/>
      <c r="Y22" s="485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ht="23.25">
      <c r="K23" s="472"/>
      <c r="L23" s="472"/>
      <c r="M23" s="477"/>
      <c r="N23" s="477"/>
      <c r="O23" s="477"/>
      <c r="P23" s="24"/>
      <c r="Q23" s="24"/>
      <c r="R23" s="24"/>
      <c r="S23" s="24"/>
      <c r="U23" s="37"/>
      <c r="V23" s="65"/>
      <c r="W23" s="66" t="s">
        <v>46</v>
      </c>
      <c r="X23" s="67">
        <f>AG15-((AG15-AG16)*(AG12-AG13)/(AG14-AG13))</f>
        <v>1.3071666666666666</v>
      </c>
      <c r="Y23" s="39"/>
      <c r="Z23" s="39" t="s">
        <v>69</v>
      </c>
      <c r="AA23" s="39"/>
      <c r="AB23" s="68">
        <f>ROUND(X23,4)</f>
        <v>1.3071999999999999</v>
      </c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ht="23.25">
      <c r="K24" s="472"/>
      <c r="L24" s="472"/>
      <c r="M24" s="473"/>
      <c r="N24" s="473"/>
      <c r="O24" s="473"/>
      <c r="P24" s="24"/>
      <c r="Q24" s="24"/>
      <c r="R24" s="24"/>
      <c r="S24" s="24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>
      <c r="K25" s="472"/>
      <c r="L25" s="472"/>
      <c r="M25" s="474"/>
      <c r="N25" s="474"/>
      <c r="O25" s="474"/>
      <c r="P25" s="24"/>
      <c r="Q25" s="24"/>
      <c r="R25" s="24"/>
      <c r="S25" s="24"/>
    </row>
    <row r="26" spans="1:38">
      <c r="K26" s="472"/>
      <c r="L26" s="472"/>
      <c r="M26" s="475"/>
      <c r="N26" s="475"/>
      <c r="O26" s="475"/>
      <c r="P26" s="24"/>
      <c r="Q26" s="24"/>
      <c r="R26" s="24"/>
      <c r="S26" s="24"/>
    </row>
    <row r="27" spans="1:38" ht="26.25">
      <c r="K27" s="36"/>
      <c r="L27" s="36"/>
      <c r="M27" s="36"/>
      <c r="N27" s="36"/>
      <c r="O27" s="24"/>
      <c r="P27" s="24"/>
      <c r="Q27" s="24"/>
      <c r="R27" s="24"/>
      <c r="S27" s="24"/>
      <c r="X27" s="28"/>
    </row>
    <row r="28" spans="1:38" ht="26.25">
      <c r="A28" s="484"/>
      <c r="B28" s="470"/>
      <c r="C28" s="470"/>
      <c r="D28" s="471"/>
      <c r="E28" s="470"/>
      <c r="H28" s="69"/>
      <c r="I28" s="24"/>
      <c r="J28" s="70"/>
      <c r="K28" s="36"/>
      <c r="M28" s="71"/>
      <c r="N28" s="24"/>
      <c r="O28" s="72"/>
      <c r="X28" s="26"/>
    </row>
    <row r="29" spans="1:38" ht="23.25">
      <c r="A29" s="484"/>
      <c r="B29" s="470"/>
      <c r="C29" s="470"/>
      <c r="D29" s="471"/>
      <c r="E29" s="470"/>
      <c r="J29" s="73"/>
      <c r="K29" s="472"/>
      <c r="L29" s="472"/>
      <c r="M29" s="72"/>
      <c r="U29" s="35"/>
      <c r="V29" s="478"/>
      <c r="W29" s="478"/>
      <c r="X29" s="478"/>
      <c r="Y29" s="478"/>
      <c r="Z29" s="478"/>
      <c r="AA29" s="478"/>
      <c r="AB29" s="478"/>
      <c r="AC29" s="36"/>
      <c r="AE29" s="472"/>
      <c r="AF29" s="472"/>
      <c r="AG29" s="479"/>
      <c r="AH29" s="479"/>
      <c r="AI29" s="479"/>
      <c r="AJ29" s="24"/>
      <c r="AL29" s="24"/>
    </row>
    <row r="30" spans="1:38" ht="23.25">
      <c r="A30" s="74"/>
      <c r="B30" s="75"/>
      <c r="C30" s="75"/>
      <c r="D30" s="76"/>
      <c r="E30" s="75"/>
      <c r="J30" s="73"/>
      <c r="K30" s="24"/>
      <c r="L30" s="24"/>
      <c r="M30" s="72"/>
      <c r="U30" s="35"/>
      <c r="V30" s="58"/>
      <c r="W30" s="58"/>
      <c r="X30" s="58"/>
      <c r="Y30" s="58"/>
      <c r="Z30" s="58"/>
      <c r="AA30" s="58"/>
      <c r="AB30" s="58"/>
      <c r="AC30" s="36"/>
      <c r="AE30" s="24"/>
      <c r="AF30" s="24"/>
      <c r="AG30" s="64"/>
      <c r="AJ30" s="24"/>
      <c r="AL30" s="24"/>
    </row>
    <row r="31" spans="1:38" s="23" customFormat="1" ht="23.25">
      <c r="B31" s="77"/>
      <c r="C31" s="66"/>
      <c r="D31" s="78"/>
      <c r="E31" s="79"/>
      <c r="F31" s="79"/>
      <c r="G31" s="79"/>
      <c r="U31" s="35"/>
      <c r="V31" s="481"/>
      <c r="W31" s="481"/>
      <c r="X31" s="481"/>
      <c r="Y31" s="481"/>
      <c r="Z31" s="481"/>
      <c r="AA31" s="481"/>
      <c r="AB31" s="481"/>
      <c r="AC31" s="80"/>
      <c r="AE31" s="482"/>
      <c r="AF31" s="482"/>
      <c r="AG31" s="483"/>
      <c r="AH31" s="483"/>
      <c r="AI31" s="483"/>
      <c r="AJ31" s="79"/>
      <c r="AL31" s="79"/>
    </row>
    <row r="32" spans="1:38">
      <c r="V32" s="478"/>
      <c r="W32" s="478"/>
      <c r="X32" s="478"/>
      <c r="Y32" s="478"/>
      <c r="Z32" s="478"/>
      <c r="AA32" s="478"/>
      <c r="AB32" s="478"/>
      <c r="AC32" s="36"/>
      <c r="AE32" s="472"/>
      <c r="AF32" s="472"/>
      <c r="AG32" s="479"/>
      <c r="AH32" s="479"/>
      <c r="AI32" s="479"/>
      <c r="AL32" s="24"/>
    </row>
    <row r="33" spans="10:39">
      <c r="V33" s="478"/>
      <c r="W33" s="478"/>
      <c r="X33" s="478"/>
      <c r="Y33" s="478"/>
      <c r="Z33" s="478"/>
      <c r="AA33" s="478"/>
      <c r="AB33" s="478"/>
      <c r="AC33" s="36"/>
      <c r="AE33" s="472"/>
      <c r="AF33" s="472"/>
      <c r="AG33" s="480"/>
      <c r="AH33" s="480"/>
      <c r="AI33" s="480"/>
      <c r="AL33" s="24"/>
    </row>
    <row r="34" spans="10:39">
      <c r="V34" s="472"/>
      <c r="W34" s="472"/>
      <c r="X34" s="472"/>
      <c r="Y34" s="472"/>
      <c r="Z34" s="472"/>
      <c r="AA34" s="472"/>
      <c r="AB34" s="472"/>
      <c r="AC34" s="36"/>
      <c r="AE34" s="472"/>
      <c r="AF34" s="472"/>
      <c r="AG34" s="476"/>
      <c r="AH34" s="476"/>
      <c r="AI34" s="476"/>
      <c r="AL34" s="24"/>
    </row>
    <row r="35" spans="10:39">
      <c r="J35" s="81"/>
    </row>
    <row r="36" spans="10:39" ht="23.25">
      <c r="J36" s="81"/>
      <c r="U36" s="35"/>
      <c r="AE36" s="472"/>
      <c r="AF36" s="472"/>
      <c r="AG36" s="476"/>
      <c r="AH36" s="476"/>
      <c r="AI36" s="476"/>
      <c r="AJ36" s="24"/>
      <c r="AK36" s="24"/>
      <c r="AL36" s="24"/>
      <c r="AM36" s="43"/>
    </row>
    <row r="37" spans="10:39" ht="21.75">
      <c r="J37" s="81"/>
      <c r="AE37" s="472"/>
      <c r="AF37" s="472"/>
      <c r="AG37" s="477"/>
      <c r="AH37" s="477"/>
      <c r="AI37" s="477"/>
      <c r="AJ37" s="24"/>
      <c r="AK37" s="24"/>
      <c r="AL37" s="24"/>
      <c r="AM37" s="43"/>
    </row>
    <row r="38" spans="10:39">
      <c r="AE38" s="472"/>
      <c r="AF38" s="472"/>
      <c r="AG38" s="473"/>
      <c r="AH38" s="473"/>
      <c r="AI38" s="473"/>
      <c r="AJ38" s="24"/>
      <c r="AK38" s="24"/>
      <c r="AL38" s="24"/>
    </row>
    <row r="39" spans="10:39">
      <c r="AE39" s="472"/>
      <c r="AF39" s="472"/>
      <c r="AG39" s="474"/>
      <c r="AH39" s="474"/>
      <c r="AI39" s="474"/>
      <c r="AJ39" s="24"/>
      <c r="AK39" s="24"/>
      <c r="AL39" s="24"/>
    </row>
    <row r="40" spans="10:39" ht="21" customHeight="1">
      <c r="J40" s="82"/>
      <c r="AE40" s="472"/>
      <c r="AF40" s="472"/>
      <c r="AG40" s="475"/>
      <c r="AH40" s="475"/>
      <c r="AI40" s="475"/>
      <c r="AJ40" s="24"/>
      <c r="AK40" s="24"/>
      <c r="AL40" s="24"/>
    </row>
    <row r="41" spans="10:39" ht="21" customHeight="1">
      <c r="AE41" s="36"/>
      <c r="AF41" s="36"/>
      <c r="AG41" s="36"/>
      <c r="AH41" s="36"/>
      <c r="AI41" s="24"/>
      <c r="AJ41" s="24"/>
      <c r="AK41" s="24"/>
      <c r="AL41" s="24"/>
    </row>
    <row r="42" spans="10:39">
      <c r="U42" s="469"/>
      <c r="V42" s="470"/>
      <c r="W42" s="470"/>
      <c r="X42" s="471"/>
      <c r="Y42" s="470"/>
      <c r="AB42" s="69"/>
      <c r="AC42" s="24"/>
      <c r="AD42" s="70"/>
      <c r="AE42" s="36"/>
      <c r="AG42" s="71"/>
      <c r="AH42" s="24"/>
      <c r="AI42" s="83"/>
    </row>
    <row r="43" spans="10:39">
      <c r="U43" s="469"/>
      <c r="V43" s="470"/>
      <c r="W43" s="470"/>
      <c r="X43" s="471"/>
      <c r="Y43" s="470"/>
      <c r="AD43" s="84"/>
      <c r="AE43" s="472"/>
      <c r="AF43" s="472"/>
      <c r="AG43" s="83"/>
    </row>
    <row r="45" spans="10:39" ht="23.25">
      <c r="V45" s="65"/>
      <c r="W45" s="66"/>
      <c r="X45" s="67"/>
      <c r="Y45" s="24"/>
      <c r="Z45" s="24"/>
      <c r="AA45" s="24"/>
      <c r="AB45" s="85"/>
    </row>
  </sheetData>
  <sheetProtection selectLockedCells="1" selectUnlockedCells="1"/>
  <mergeCells count="102">
    <mergeCell ref="AE7:AF7"/>
    <mergeCell ref="AG7:AI7"/>
    <mergeCell ref="K8:L8"/>
    <mergeCell ref="O8:P8"/>
    <mergeCell ref="V8:AB8"/>
    <mergeCell ref="AE8:AF8"/>
    <mergeCell ref="AG8:AI8"/>
    <mergeCell ref="A1:R1"/>
    <mergeCell ref="Y1:AC1"/>
    <mergeCell ref="A3:R3"/>
    <mergeCell ref="K7:L7"/>
    <mergeCell ref="O7:P7"/>
    <mergeCell ref="V7:AB7"/>
    <mergeCell ref="U3:W3"/>
    <mergeCell ref="K9:L9"/>
    <mergeCell ref="O9:P9"/>
    <mergeCell ref="W9:AI9"/>
    <mergeCell ref="K10:L10"/>
    <mergeCell ref="O10:P10"/>
    <mergeCell ref="V10:AB10"/>
    <mergeCell ref="AE10:AF10"/>
    <mergeCell ref="AG10:AI10"/>
    <mergeCell ref="AE12:AF12"/>
    <mergeCell ref="AG12:AI12"/>
    <mergeCell ref="AE14:AF14"/>
    <mergeCell ref="AG14:AI14"/>
    <mergeCell ref="K11:L11"/>
    <mergeCell ref="O11:P11"/>
    <mergeCell ref="B15:H15"/>
    <mergeCell ref="K15:L15"/>
    <mergeCell ref="M15:O15"/>
    <mergeCell ref="AE15:AF15"/>
    <mergeCell ref="AG15:AI15"/>
    <mergeCell ref="B12:B13"/>
    <mergeCell ref="C12:C13"/>
    <mergeCell ref="D12:D13"/>
    <mergeCell ref="E12:E13"/>
    <mergeCell ref="K13:L13"/>
    <mergeCell ref="AE13:AF13"/>
    <mergeCell ref="AG13:AI13"/>
    <mergeCell ref="B16:H16"/>
    <mergeCell ref="K16:L16"/>
    <mergeCell ref="M16:O16"/>
    <mergeCell ref="AE16:AF16"/>
    <mergeCell ref="AG16:AI16"/>
    <mergeCell ref="X18:X22"/>
    <mergeCell ref="Y18:Y22"/>
    <mergeCell ref="AE20:AF20"/>
    <mergeCell ref="B17:H17"/>
    <mergeCell ref="K17:L17"/>
    <mergeCell ref="M17:O17"/>
    <mergeCell ref="B18:H18"/>
    <mergeCell ref="K18:L18"/>
    <mergeCell ref="M18:O18"/>
    <mergeCell ref="K23:L23"/>
    <mergeCell ref="M23:O23"/>
    <mergeCell ref="K24:L24"/>
    <mergeCell ref="M24:O24"/>
    <mergeCell ref="K25:L25"/>
    <mergeCell ref="M25:O25"/>
    <mergeCell ref="U18:U22"/>
    <mergeCell ref="V18:V22"/>
    <mergeCell ref="W18:W22"/>
    <mergeCell ref="V29:AB29"/>
    <mergeCell ref="AE29:AF29"/>
    <mergeCell ref="AG29:AI29"/>
    <mergeCell ref="V31:AB31"/>
    <mergeCell ref="AE31:AF31"/>
    <mergeCell ref="AG31:AI31"/>
    <mergeCell ref="K26:L26"/>
    <mergeCell ref="M26:O26"/>
    <mergeCell ref="A28:A29"/>
    <mergeCell ref="B28:B29"/>
    <mergeCell ref="C28:C29"/>
    <mergeCell ref="D28:D29"/>
    <mergeCell ref="E28:E29"/>
    <mergeCell ref="K29:L29"/>
    <mergeCell ref="V34:AB34"/>
    <mergeCell ref="AE34:AF34"/>
    <mergeCell ref="AG34:AI34"/>
    <mergeCell ref="AE36:AF36"/>
    <mergeCell ref="AG36:AI36"/>
    <mergeCell ref="AE37:AF37"/>
    <mergeCell ref="AG37:AI37"/>
    <mergeCell ref="V32:AB32"/>
    <mergeCell ref="AE32:AF32"/>
    <mergeCell ref="AG32:AI32"/>
    <mergeCell ref="V33:AB33"/>
    <mergeCell ref="AE33:AF33"/>
    <mergeCell ref="AG33:AI33"/>
    <mergeCell ref="U42:U43"/>
    <mergeCell ref="V42:V43"/>
    <mergeCell ref="W42:W43"/>
    <mergeCell ref="X42:X43"/>
    <mergeCell ref="Y42:Y43"/>
    <mergeCell ref="AE43:AF43"/>
    <mergeCell ref="AE38:AF38"/>
    <mergeCell ref="AG38:AI38"/>
    <mergeCell ref="AE39:AF39"/>
    <mergeCell ref="AG39:AI39"/>
    <mergeCell ref="AE40:AF40"/>
    <mergeCell ref="AG40:AI40"/>
  </mergeCells>
  <printOptions horizontalCentered="1"/>
  <pageMargins left="0.31527777777777777" right="0.2361111111111111" top="0.77986111111111112" bottom="0.97013888888888888" header="0.51180555555555551" footer="0"/>
  <pageSetup paperSize="9" scale="90" firstPageNumber="0" orientation="landscape" r:id="rId1"/>
  <headerFooter alignWithMargins="0"/>
  <rowBreaks count="1" manualBreakCount="1">
    <brk id="23" max="16383" man="1"/>
  </rowBreaks>
  <colBreaks count="1" manualBreakCount="1">
    <brk id="2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N19" sqref="N19"/>
    </sheetView>
  </sheetViews>
  <sheetFormatPr defaultRowHeight="21.75"/>
  <cols>
    <col min="3" max="3" width="13.42578125" customWidth="1"/>
    <col min="4" max="4" width="15.140625" customWidth="1"/>
    <col min="6" max="7" width="9.140625" customWidth="1"/>
    <col min="13" max="13" width="13" customWidth="1"/>
    <col min="14" max="14" width="18" customWidth="1"/>
    <col min="16" max="16" width="12" customWidth="1"/>
    <col min="17" max="17" width="12.140625" customWidth="1"/>
  </cols>
  <sheetData>
    <row r="1" spans="1:20">
      <c r="A1" s="95" t="s">
        <v>118</v>
      </c>
      <c r="K1" s="95" t="s">
        <v>119</v>
      </c>
    </row>
    <row r="2" spans="1:20">
      <c r="A2" s="96" t="s">
        <v>100</v>
      </c>
      <c r="B2" s="96" t="s">
        <v>101</v>
      </c>
      <c r="C2" s="96" t="s">
        <v>103</v>
      </c>
      <c r="D2" s="96" t="s">
        <v>104</v>
      </c>
      <c r="E2" s="96" t="s">
        <v>105</v>
      </c>
      <c r="F2" s="96" t="s">
        <v>106</v>
      </c>
      <c r="G2" s="96" t="s">
        <v>107</v>
      </c>
      <c r="H2" s="96" t="s">
        <v>109</v>
      </c>
      <c r="I2" s="96" t="s">
        <v>108</v>
      </c>
      <c r="K2" s="96" t="s">
        <v>100</v>
      </c>
      <c r="L2" s="96" t="s">
        <v>101</v>
      </c>
      <c r="M2" s="96" t="s">
        <v>103</v>
      </c>
      <c r="N2" s="96" t="s">
        <v>104</v>
      </c>
      <c r="O2" s="96" t="s">
        <v>105</v>
      </c>
      <c r="P2" s="96" t="s">
        <v>106</v>
      </c>
      <c r="Q2" s="96" t="s">
        <v>107</v>
      </c>
      <c r="R2" s="96" t="s">
        <v>109</v>
      </c>
      <c r="S2" s="96" t="s">
        <v>108</v>
      </c>
      <c r="T2" s="95" t="s">
        <v>120</v>
      </c>
    </row>
    <row r="3" spans="1:20">
      <c r="A3">
        <v>34.096200000000003</v>
      </c>
      <c r="B3">
        <v>92</v>
      </c>
      <c r="C3">
        <v>595</v>
      </c>
      <c r="D3">
        <f>I3-I7</f>
        <v>643.98</v>
      </c>
      <c r="E3" s="96">
        <v>44.63</v>
      </c>
      <c r="F3">
        <v>17.149999999999999</v>
      </c>
      <c r="G3" s="96">
        <v>18</v>
      </c>
      <c r="H3" s="96">
        <v>39</v>
      </c>
      <c r="I3" s="96">
        <v>2148</v>
      </c>
      <c r="K3" s="95">
        <v>13.76</v>
      </c>
      <c r="L3" s="96">
        <v>161.26</v>
      </c>
      <c r="M3" s="95">
        <v>544</v>
      </c>
      <c r="N3">
        <f>S8-M5</f>
        <v>601.78</v>
      </c>
      <c r="O3">
        <v>44.63</v>
      </c>
      <c r="P3">
        <v>75.59</v>
      </c>
      <c r="Q3">
        <v>18</v>
      </c>
      <c r="R3">
        <v>39</v>
      </c>
      <c r="S3">
        <v>1547</v>
      </c>
      <c r="T3">
        <v>54.5</v>
      </c>
    </row>
    <row r="4" spans="1:20">
      <c r="A4">
        <v>2.85</v>
      </c>
      <c r="B4">
        <v>450</v>
      </c>
      <c r="C4">
        <v>212</v>
      </c>
      <c r="F4">
        <v>30.2</v>
      </c>
      <c r="K4">
        <v>12.6</v>
      </c>
      <c r="L4">
        <v>117</v>
      </c>
      <c r="M4">
        <v>224</v>
      </c>
      <c r="T4">
        <v>482</v>
      </c>
    </row>
    <row r="5" spans="1:20">
      <c r="A5">
        <v>44.3</v>
      </c>
      <c r="B5">
        <v>29.21</v>
      </c>
      <c r="C5">
        <v>375</v>
      </c>
      <c r="F5">
        <v>28.24</v>
      </c>
      <c r="K5">
        <v>10.8</v>
      </c>
      <c r="L5">
        <v>38.700000000000003</v>
      </c>
      <c r="M5" s="96">
        <f>M3+M4</f>
        <v>768</v>
      </c>
      <c r="T5">
        <f>T3+T4</f>
        <v>536.5</v>
      </c>
    </row>
    <row r="6" spans="1:20">
      <c r="A6" s="95">
        <f>10.25*11</f>
        <v>112.75</v>
      </c>
      <c r="B6">
        <v>2.66</v>
      </c>
      <c r="C6">
        <v>144.80000000000001</v>
      </c>
      <c r="F6" s="96">
        <f>SUM(F3:F5)</f>
        <v>75.589999999999989</v>
      </c>
      <c r="K6">
        <v>18.350000000000001</v>
      </c>
      <c r="L6">
        <v>41.47</v>
      </c>
      <c r="T6" s="95" t="s">
        <v>102</v>
      </c>
    </row>
    <row r="7" spans="1:20">
      <c r="A7">
        <v>10</v>
      </c>
      <c r="B7">
        <v>63.95</v>
      </c>
      <c r="C7" s="97">
        <f>SUM(C3:C6)</f>
        <v>1326.8</v>
      </c>
      <c r="D7" s="98"/>
      <c r="E7" s="98"/>
      <c r="F7" s="98"/>
      <c r="G7" s="98"/>
      <c r="H7" s="98"/>
      <c r="I7" s="97">
        <f>SUM(C7+E3+F6+G3+H3)</f>
        <v>1504.02</v>
      </c>
      <c r="K7">
        <v>48.35</v>
      </c>
      <c r="L7">
        <v>50</v>
      </c>
      <c r="T7">
        <f>T5*4</f>
        <v>2146</v>
      </c>
    </row>
    <row r="8" spans="1:20">
      <c r="A8">
        <v>28.4</v>
      </c>
      <c r="B8">
        <v>92.8</v>
      </c>
      <c r="K8">
        <v>3.6</v>
      </c>
      <c r="L8">
        <v>3.5</v>
      </c>
      <c r="S8" s="96">
        <f>S3-R3-Q3-P3-O3</f>
        <v>1369.78</v>
      </c>
    </row>
    <row r="9" spans="1:20">
      <c r="A9">
        <v>14.2</v>
      </c>
      <c r="B9">
        <v>8.1999999999999993</v>
      </c>
      <c r="K9">
        <v>41.06</v>
      </c>
      <c r="L9">
        <v>5</v>
      </c>
    </row>
    <row r="10" spans="1:20">
      <c r="A10">
        <v>15.65</v>
      </c>
      <c r="B10">
        <v>9.92</v>
      </c>
      <c r="K10">
        <v>12.74</v>
      </c>
      <c r="L10">
        <v>6.8</v>
      </c>
    </row>
    <row r="11" spans="1:20">
      <c r="A11">
        <v>8.1999999999999993</v>
      </c>
      <c r="B11">
        <v>13.33</v>
      </c>
      <c r="K11" s="96">
        <f>SUM(K3:K10)</f>
        <v>161.26</v>
      </c>
      <c r="L11">
        <v>5.37</v>
      </c>
    </row>
    <row r="12" spans="1:20">
      <c r="A12">
        <v>4.4000000000000004</v>
      </c>
      <c r="B12">
        <v>6.7</v>
      </c>
      <c r="K12" s="95" t="s">
        <v>102</v>
      </c>
      <c r="L12">
        <v>49.69</v>
      </c>
    </row>
    <row r="13" spans="1:20">
      <c r="A13">
        <v>13.25</v>
      </c>
      <c r="B13">
        <v>6.9</v>
      </c>
      <c r="K13" s="96">
        <f>K11*4</f>
        <v>645.04</v>
      </c>
      <c r="L13">
        <v>3.2</v>
      </c>
    </row>
    <row r="14" spans="1:20">
      <c r="A14">
        <f>11.6*6</f>
        <v>69.599999999999994</v>
      </c>
      <c r="B14">
        <v>14</v>
      </c>
      <c r="L14" s="96">
        <f>SUM(L3:L13)</f>
        <v>481.98999999999995</v>
      </c>
    </row>
    <row r="15" spans="1:20">
      <c r="A15">
        <v>33.9</v>
      </c>
      <c r="B15">
        <v>8.6</v>
      </c>
      <c r="L15" s="95" t="s">
        <v>102</v>
      </c>
      <c r="S15">
        <f>S8-160</f>
        <v>1209.78</v>
      </c>
    </row>
    <row r="16" spans="1:20">
      <c r="A16">
        <v>5.92</v>
      </c>
      <c r="B16">
        <v>2.2999999999999998</v>
      </c>
      <c r="L16" s="96">
        <f>L14*4</f>
        <v>1927.9599999999998</v>
      </c>
    </row>
    <row r="17" spans="1:2">
      <c r="A17">
        <v>5.41</v>
      </c>
      <c r="B17">
        <v>4.25</v>
      </c>
    </row>
    <row r="18" spans="1:2">
      <c r="A18">
        <v>10.15</v>
      </c>
      <c r="B18">
        <v>2.2999999999999998</v>
      </c>
    </row>
    <row r="19" spans="1:2">
      <c r="A19">
        <v>5.07</v>
      </c>
      <c r="B19">
        <v>2.21</v>
      </c>
    </row>
    <row r="20" spans="1:2">
      <c r="A20">
        <v>2.2000000000000002</v>
      </c>
      <c r="B20">
        <v>6.1</v>
      </c>
    </row>
    <row r="21" spans="1:2">
      <c r="A21">
        <v>4.45</v>
      </c>
      <c r="B21">
        <v>1.61</v>
      </c>
    </row>
    <row r="22" spans="1:2">
      <c r="A22">
        <v>1.53</v>
      </c>
      <c r="B22">
        <v>2.6</v>
      </c>
    </row>
    <row r="23" spans="1:2">
      <c r="A23">
        <v>23.47</v>
      </c>
      <c r="B23">
        <v>3.06</v>
      </c>
    </row>
    <row r="24" spans="1:2">
      <c r="A24" s="96">
        <f>SUM(A3:A23)</f>
        <v>449.79619999999989</v>
      </c>
      <c r="B24">
        <v>5.37</v>
      </c>
    </row>
    <row r="25" spans="1:2">
      <c r="A25" s="95" t="s">
        <v>102</v>
      </c>
      <c r="B25">
        <v>1.83</v>
      </c>
    </row>
    <row r="26" spans="1:2">
      <c r="A26" s="96">
        <f>A24*4</f>
        <v>1799.1847999999995</v>
      </c>
      <c r="B26">
        <v>1.27</v>
      </c>
    </row>
    <row r="27" spans="1:2">
      <c r="B27">
        <v>3.92</v>
      </c>
    </row>
    <row r="28" spans="1:2">
      <c r="B28">
        <v>12.85</v>
      </c>
    </row>
    <row r="29" spans="1:2">
      <c r="B29">
        <v>0.8</v>
      </c>
    </row>
    <row r="30" spans="1:2">
      <c r="B30" s="96">
        <f>SUM(B3:B29)</f>
        <v>848.74</v>
      </c>
    </row>
    <row r="31" spans="1:2">
      <c r="B31" s="95" t="s">
        <v>102</v>
      </c>
    </row>
    <row r="32" spans="1:2">
      <c r="B32" s="96">
        <f>B30*4</f>
        <v>3394.96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"/>
  <sheetViews>
    <sheetView workbookViewId="0">
      <selection activeCell="D15" sqref="D15"/>
    </sheetView>
  </sheetViews>
  <sheetFormatPr defaultRowHeight="21.75"/>
  <cols>
    <col min="2" max="2" width="14.5703125" customWidth="1"/>
    <col min="3" max="3" width="14.85546875" customWidth="1"/>
    <col min="4" max="4" width="13" customWidth="1"/>
    <col min="5" max="5" width="12" customWidth="1"/>
    <col min="6" max="6" width="14.7109375" customWidth="1"/>
    <col min="7" max="7" width="18" customWidth="1"/>
    <col min="8" max="8" width="13" customWidth="1"/>
  </cols>
  <sheetData>
    <row r="2" spans="1:17" s="100" customFormat="1">
      <c r="A2" s="99"/>
      <c r="B2" s="101" t="s">
        <v>100</v>
      </c>
      <c r="C2" s="101" t="s">
        <v>101</v>
      </c>
      <c r="D2" s="101" t="s">
        <v>124</v>
      </c>
      <c r="E2" s="101" t="s">
        <v>103</v>
      </c>
      <c r="F2" s="101" t="s">
        <v>126</v>
      </c>
      <c r="G2" s="101" t="s">
        <v>125</v>
      </c>
      <c r="H2" s="101" t="s">
        <v>127</v>
      </c>
      <c r="I2" s="101"/>
      <c r="J2" s="101"/>
      <c r="K2" s="101"/>
      <c r="L2" s="101"/>
      <c r="M2" s="101"/>
      <c r="N2" s="101"/>
      <c r="O2" s="99"/>
      <c r="P2" s="99"/>
      <c r="Q2" s="99"/>
    </row>
    <row r="3" spans="1:17" ht="23.25">
      <c r="B3">
        <v>12.7</v>
      </c>
      <c r="C3">
        <f>B11</f>
        <v>317.63</v>
      </c>
      <c r="D3" s="102">
        <v>1910</v>
      </c>
      <c r="E3">
        <v>144.5</v>
      </c>
      <c r="F3">
        <v>63</v>
      </c>
      <c r="G3" s="104">
        <f>D3-E6-F5</f>
        <v>923</v>
      </c>
      <c r="H3">
        <v>52.1</v>
      </c>
    </row>
    <row r="4" spans="1:17">
      <c r="B4">
        <v>34.1</v>
      </c>
      <c r="C4">
        <v>217.33</v>
      </c>
      <c r="E4">
        <f>68*6</f>
        <v>408</v>
      </c>
      <c r="F4">
        <v>40</v>
      </c>
      <c r="H4" s="95">
        <f>33.7*6</f>
        <v>202.20000000000002</v>
      </c>
    </row>
    <row r="5" spans="1:17" ht="23.25">
      <c r="B5">
        <v>67.349999999999994</v>
      </c>
      <c r="C5">
        <v>7.9</v>
      </c>
      <c r="E5">
        <v>331.5</v>
      </c>
      <c r="F5" s="102">
        <f>SUM(F3:F4)</f>
        <v>103</v>
      </c>
      <c r="H5">
        <v>80.3</v>
      </c>
    </row>
    <row r="6" spans="1:17" ht="23.25">
      <c r="B6" s="95">
        <f>10.25*10</f>
        <v>102.5</v>
      </c>
      <c r="C6">
        <v>10.15</v>
      </c>
      <c r="E6" s="102">
        <f>SUM(E3:E5)</f>
        <v>884</v>
      </c>
      <c r="H6" s="103">
        <f>SUM(H3:H5)</f>
        <v>334.6</v>
      </c>
    </row>
    <row r="7" spans="1:17">
      <c r="B7">
        <v>52.85</v>
      </c>
      <c r="C7">
        <v>22.68</v>
      </c>
      <c r="H7" s="95" t="s">
        <v>128</v>
      </c>
    </row>
    <row r="8" spans="1:17" ht="23.25">
      <c r="B8" s="95">
        <v>4.2</v>
      </c>
      <c r="C8">
        <v>53.15</v>
      </c>
      <c r="H8" s="102">
        <f>H6*3</f>
        <v>1003.8000000000001</v>
      </c>
    </row>
    <row r="9" spans="1:17">
      <c r="B9" s="95">
        <v>5.33</v>
      </c>
      <c r="C9" s="103">
        <f>SUM(C3:C8)</f>
        <v>628.83999999999992</v>
      </c>
      <c r="H9" s="95" t="s">
        <v>123</v>
      </c>
    </row>
    <row r="10" spans="1:17" ht="23.25">
      <c r="B10" s="95">
        <v>38.6</v>
      </c>
      <c r="C10" s="95" t="s">
        <v>123</v>
      </c>
      <c r="H10" s="102">
        <f>H6*4</f>
        <v>1338.4</v>
      </c>
    </row>
    <row r="11" spans="1:17" ht="23.25">
      <c r="B11" s="103">
        <f>SUM(B3:B10)</f>
        <v>317.63</v>
      </c>
      <c r="C11" s="102">
        <f>C9*4</f>
        <v>2515.3599999999997</v>
      </c>
    </row>
    <row r="12" spans="1:17">
      <c r="B12" s="95" t="s">
        <v>123</v>
      </c>
    </row>
    <row r="13" spans="1:17" ht="23.25">
      <c r="B13" s="102">
        <f>B11*4</f>
        <v>1270.52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ปก</vt:lpstr>
      <vt:lpstr>ปร.6</vt:lpstr>
      <vt:lpstr>ปร.5 ก</vt:lpstr>
      <vt:lpstr>ปร.5 ก (2)</vt:lpstr>
      <vt:lpstr>ปร4.ก</vt:lpstr>
      <vt:lpstr>ปร4.ข</vt:lpstr>
      <vt:lpstr>หาค่า F</vt:lpstr>
      <vt:lpstr>Sheet2</vt:lpstr>
      <vt:lpstr>รอบ 3</vt:lpstr>
      <vt:lpstr>Sheet1</vt:lpstr>
      <vt:lpstr>ปก!Print_Area</vt:lpstr>
      <vt:lpstr>'ปร.5 ก'!Print_Area</vt:lpstr>
      <vt:lpstr>'ปร.5 ก (2)'!Print_Area</vt:lpstr>
      <vt:lpstr>ปร.6!Print_Area</vt:lpstr>
      <vt:lpstr>ปร4.ก!Print_Area</vt:lpstr>
      <vt:lpstr>ปร4.ข!Print_Area</vt:lpstr>
      <vt:lpstr>'หาค่า F'!Print_Area</vt:lpstr>
      <vt:lpstr>ปร4.ก!Print_Titles</vt:lpstr>
      <vt:lpstr>ปร4.ข!Print_Titles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Chaiwat</dc:creator>
  <cp:keywords/>
  <dc:description/>
  <cp:lastModifiedBy>User</cp:lastModifiedBy>
  <cp:revision/>
  <cp:lastPrinted>2024-09-23T09:35:02Z</cp:lastPrinted>
  <dcterms:created xsi:type="dcterms:W3CDTF">2016-11-07T07:12:38Z</dcterms:created>
  <dcterms:modified xsi:type="dcterms:W3CDTF">2024-10-09T04:15:44Z</dcterms:modified>
  <cp:category/>
  <cp:contentStatus/>
</cp:coreProperties>
</file>